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835" activeTab="0"/>
  </bookViews>
  <sheets>
    <sheet name="Лист1" sheetId="1" r:id="rId1"/>
  </sheets>
  <definedNames>
    <definedName name="_xlnm.Print_Titles" localSheetId="0">'Лист1'!$2:$4</definedName>
    <definedName name="_xlnm.Print_Area" localSheetId="0">'Лист1'!$A$1:$K$78</definedName>
  </definedNames>
  <calcPr fullCalcOnLoad="1" refMode="R1C1"/>
</workbook>
</file>

<file path=xl/sharedStrings.xml><?xml version="1.0" encoding="utf-8"?>
<sst xmlns="http://schemas.openxmlformats.org/spreadsheetml/2006/main" count="87" uniqueCount="48">
  <si>
    <t xml:space="preserve"> Найменування продукції</t>
  </si>
  <si>
    <t xml:space="preserve"> Всього виставлено, кбм</t>
  </si>
  <si>
    <t xml:space="preserve"> Всього продано, кбм</t>
  </si>
  <si>
    <t>% продаж</t>
  </si>
  <si>
    <r>
      <t>Min</t>
    </r>
    <r>
      <rPr>
        <sz val="10"/>
        <rFont val="Arial Cyr"/>
        <family val="0"/>
      </rPr>
      <t xml:space="preserve"> продажна</t>
    </r>
  </si>
  <si>
    <t>2 сорт</t>
  </si>
  <si>
    <t>3 сорт</t>
  </si>
  <si>
    <t>Будліс сосни</t>
  </si>
  <si>
    <t>Пиловник вільха, береза діам.14 і більше</t>
  </si>
  <si>
    <t>1 сорт</t>
  </si>
  <si>
    <r>
      <t>Mаx</t>
    </r>
    <r>
      <rPr>
        <sz val="10"/>
        <rFont val="Arial Cyr"/>
        <family val="0"/>
      </rPr>
      <t xml:space="preserve"> продажна</t>
    </r>
  </si>
  <si>
    <t xml:space="preserve">Середня стартова </t>
  </si>
  <si>
    <t xml:space="preserve">Пиловник </t>
  </si>
  <si>
    <t>Всього по сосні, в тому числі :</t>
  </si>
  <si>
    <t>Пиловник дуба діам. 50 і б.     1 сорт</t>
  </si>
  <si>
    <t>Всього по ясену, в тому числі :</t>
  </si>
  <si>
    <r>
      <t>Min</t>
    </r>
    <r>
      <rPr>
        <sz val="10"/>
        <rFont val="Arial Cyr"/>
        <family val="0"/>
      </rPr>
      <t xml:space="preserve"> стартова</t>
    </r>
  </si>
  <si>
    <t>Сер.прод до стартової,   + - грн</t>
  </si>
  <si>
    <t>Всього по ДУБУ, в тому числі :</t>
  </si>
  <si>
    <t>Техсировина для ТНС</t>
  </si>
  <si>
    <t>Форма 2-АУКЦ</t>
  </si>
  <si>
    <t>Пиловник сосни      діам. 36 і б 1 сорт</t>
  </si>
  <si>
    <t>Фансир.  дуба діам. 50-59,      1 сорт</t>
  </si>
  <si>
    <t>Фансир.  дуба діам. 40-49,      1 сорт</t>
  </si>
  <si>
    <t>Фансир.  дуба діам. 36-39,      1 сорт</t>
  </si>
  <si>
    <t>Фансир.  дуба діам. 24-35,      1 сорт</t>
  </si>
  <si>
    <t>Фансировина ясен 36-39,     1 сорт</t>
  </si>
  <si>
    <t>Фансировина ясен 40-49,     1 сорт</t>
  </si>
  <si>
    <t>Фансировина ясен 50-59,     1 сорт</t>
  </si>
  <si>
    <t>Пиловник ясен діам. 50 і б.      1 сорт</t>
  </si>
  <si>
    <t>Всього по вільхі, березі. в т. ч. :</t>
  </si>
  <si>
    <r>
      <t>Mаx</t>
    </r>
    <r>
      <rPr>
        <sz val="10"/>
        <rFont val="Arial Cyr"/>
        <family val="0"/>
      </rPr>
      <t xml:space="preserve"> стартова</t>
    </r>
  </si>
  <si>
    <t xml:space="preserve">Інша продукція (разом, тільки обсяг) </t>
  </si>
  <si>
    <t>Середня продажна</t>
  </si>
  <si>
    <t xml:space="preserve">Фансировина </t>
  </si>
  <si>
    <t>Фансировина ясен 24-35,     1 сорт</t>
  </si>
  <si>
    <t>Пиловник сосни  діам. 14-19, 1 сорт</t>
  </si>
  <si>
    <t>Пиловник сосни    діам. 20-25, 1 сорт</t>
  </si>
  <si>
    <t>Пиловник сосни    діам. 26-35, 1 сорт</t>
  </si>
  <si>
    <t>Пиловник дуба діам. 14-25,    1 сорт</t>
  </si>
  <si>
    <t>Пиловник дуба діам. 26-35,   1 сорт</t>
  </si>
  <si>
    <t>Пиловник дуба діам. 36-49,    1 сорт</t>
  </si>
  <si>
    <t>Пиловник ясен діам. 14-25 ,    1 сорт</t>
  </si>
  <si>
    <t>Пиловник ясен діам. 26-35 ,   1 сорт</t>
  </si>
  <si>
    <t>Пиловник ясен діам. 36-49,     1 сорт</t>
  </si>
  <si>
    <t>Ціни на нижньому складі, грн (з ПДВ)</t>
  </si>
  <si>
    <r>
      <t>Фансир.  дуба діам. 60-</t>
    </r>
    <r>
      <rPr>
        <sz val="14"/>
        <rFont val="Times New Roman"/>
        <family val="1"/>
      </rPr>
      <t>&gt;</t>
    </r>
    <r>
      <rPr>
        <sz val="14"/>
        <rFont val="Arial Cyr"/>
        <family val="0"/>
      </rPr>
      <t>,      1 сорт</t>
    </r>
  </si>
  <si>
    <t xml:space="preserve">ВСЬОГО по УПРАВЛІННЮ 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</si>
</sst>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"/>
    <numFmt numFmtId="181" formatCode="0.000000"/>
    <numFmt numFmtId="182" formatCode="0.0000"/>
    <numFmt numFmtId="183" formatCode="0.000"/>
    <numFmt numFmtId="184" formatCode="0.0"/>
  </numFmts>
  <fonts count="49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i/>
      <sz val="14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 Cyr"/>
      <family val="0"/>
    </font>
    <font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 Cyr"/>
      <family val="0"/>
    </font>
    <font>
      <sz val="14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52" applyFont="1">
      <alignment/>
      <protection/>
    </xf>
    <xf numFmtId="0" fontId="0" fillId="0" borderId="0" xfId="52">
      <alignment/>
      <protection/>
    </xf>
    <xf numFmtId="0" fontId="3" fillId="0" borderId="11" xfId="52" applyFont="1" applyBorder="1">
      <alignment/>
      <protection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52" applyFont="1" applyBorder="1">
      <alignment/>
      <protection/>
    </xf>
    <xf numFmtId="0" fontId="1" fillId="0" borderId="0" xfId="52" applyFont="1" applyBorder="1">
      <alignment/>
      <protection/>
    </xf>
    <xf numFmtId="0" fontId="1" fillId="0" borderId="11" xfId="52" applyFont="1" applyBorder="1">
      <alignment/>
      <protection/>
    </xf>
    <xf numFmtId="0" fontId="1" fillId="33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12" xfId="52" applyBorder="1">
      <alignment/>
      <protection/>
    </xf>
    <xf numFmtId="0" fontId="0" fillId="0" borderId="13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14" xfId="52" applyFont="1" applyBorder="1">
      <alignment/>
      <protection/>
    </xf>
    <xf numFmtId="0" fontId="7" fillId="0" borderId="14" xfId="52" applyFont="1" applyBorder="1" applyAlignment="1">
      <alignment horizontal="right"/>
      <protection/>
    </xf>
    <xf numFmtId="0" fontId="7" fillId="0" borderId="15" xfId="52" applyFont="1" applyBorder="1" applyAlignment="1">
      <alignment horizontal="left"/>
      <protection/>
    </xf>
    <xf numFmtId="0" fontId="6" fillId="0" borderId="16" xfId="52" applyFont="1" applyBorder="1">
      <alignment/>
      <protection/>
    </xf>
    <xf numFmtId="0" fontId="6" fillId="0" borderId="14" xfId="52" applyFont="1" applyBorder="1" applyAlignment="1">
      <alignment horizontal="right"/>
      <protection/>
    </xf>
    <xf numFmtId="0" fontId="6" fillId="0" borderId="15" xfId="52" applyFont="1" applyBorder="1" applyAlignment="1">
      <alignment horizontal="right"/>
      <protection/>
    </xf>
    <xf numFmtId="0" fontId="7" fillId="0" borderId="16" xfId="52" applyFont="1" applyBorder="1">
      <alignment/>
      <protection/>
    </xf>
    <xf numFmtId="0" fontId="7" fillId="0" borderId="15" xfId="52" applyFont="1" applyBorder="1" applyAlignment="1">
      <alignment horizontal="right"/>
      <protection/>
    </xf>
    <xf numFmtId="0" fontId="6" fillId="0" borderId="14" xfId="52" applyFont="1" applyBorder="1">
      <alignment/>
      <protection/>
    </xf>
    <xf numFmtId="0" fontId="6" fillId="0" borderId="14" xfId="0" applyFont="1" applyBorder="1" applyAlignment="1">
      <alignment horizontal="left" vertical="center"/>
    </xf>
    <xf numFmtId="1" fontId="6" fillId="0" borderId="0" xfId="52" applyNumberFormat="1" applyFont="1" applyFill="1" applyBorder="1" applyAlignment="1">
      <alignment horizontal="center" vertical="center" wrapText="1"/>
      <protection/>
    </xf>
    <xf numFmtId="1" fontId="7" fillId="0" borderId="0" xfId="52" applyNumberFormat="1" applyFont="1" applyFill="1" applyBorder="1" applyAlignment="1">
      <alignment horizontal="center" vertical="center" wrapText="1"/>
      <protection/>
    </xf>
    <xf numFmtId="1" fontId="7" fillId="0" borderId="0" xfId="52" applyNumberFormat="1" applyFont="1" applyFill="1" applyBorder="1" applyAlignment="1">
      <alignment horizontal="center" vertical="center"/>
      <protection/>
    </xf>
    <xf numFmtId="1" fontId="6" fillId="0" borderId="0" xfId="52" applyNumberFormat="1" applyFont="1" applyFill="1" applyBorder="1" applyAlignment="1">
      <alignment horizontal="center" vertical="center"/>
      <protection/>
    </xf>
    <xf numFmtId="1" fontId="7" fillId="0" borderId="17" xfId="52" applyNumberFormat="1" applyFont="1" applyFill="1" applyBorder="1" applyAlignment="1">
      <alignment horizontal="center" vertical="center"/>
      <protection/>
    </xf>
    <xf numFmtId="1" fontId="6" fillId="0" borderId="11" xfId="52" applyNumberFormat="1" applyFont="1" applyFill="1" applyBorder="1" applyAlignment="1">
      <alignment horizontal="center" vertical="center" wrapText="1"/>
      <protection/>
    </xf>
    <xf numFmtId="1" fontId="7" fillId="0" borderId="11" xfId="52" applyNumberFormat="1" applyFont="1" applyFill="1" applyBorder="1" applyAlignment="1">
      <alignment horizontal="center" vertical="center" wrapText="1"/>
      <protection/>
    </xf>
    <xf numFmtId="1" fontId="6" fillId="0" borderId="11" xfId="52" applyNumberFormat="1" applyFont="1" applyFill="1" applyBorder="1" applyAlignment="1">
      <alignment horizontal="center" vertical="center"/>
      <protection/>
    </xf>
    <xf numFmtId="1" fontId="7" fillId="0" borderId="18" xfId="52" applyNumberFormat="1" applyFont="1" applyFill="1" applyBorder="1" applyAlignment="1">
      <alignment horizontal="center" vertical="center"/>
      <protection/>
    </xf>
    <xf numFmtId="1" fontId="6" fillId="0" borderId="19" xfId="52" applyNumberFormat="1" applyFont="1" applyFill="1" applyBorder="1" applyAlignment="1">
      <alignment horizontal="center" vertical="center" wrapText="1"/>
      <protection/>
    </xf>
    <xf numFmtId="1" fontId="6" fillId="0" borderId="19" xfId="52" applyNumberFormat="1" applyFont="1" applyFill="1" applyBorder="1" applyAlignment="1">
      <alignment horizontal="center" vertical="center"/>
      <protection/>
    </xf>
    <xf numFmtId="1" fontId="6" fillId="0" borderId="17" xfId="52" applyNumberFormat="1" applyFont="1" applyFill="1" applyBorder="1" applyAlignment="1">
      <alignment horizontal="center" vertical="center"/>
      <protection/>
    </xf>
    <xf numFmtId="1" fontId="7" fillId="0" borderId="19" xfId="52" applyNumberFormat="1" applyFont="1" applyFill="1" applyBorder="1" applyAlignment="1">
      <alignment horizontal="center" vertical="center" wrapText="1"/>
      <protection/>
    </xf>
    <xf numFmtId="1" fontId="7" fillId="0" borderId="19" xfId="52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1" fontId="7" fillId="0" borderId="11" xfId="52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14" xfId="52" applyFont="1" applyFill="1" applyBorder="1" applyAlignment="1">
      <alignment horizontal="right"/>
      <protection/>
    </xf>
    <xf numFmtId="1" fontId="47" fillId="0" borderId="0" xfId="52" applyNumberFormat="1" applyFont="1" applyFill="1" applyBorder="1" applyAlignment="1">
      <alignment horizontal="center" vertical="center" wrapText="1"/>
      <protection/>
    </xf>
    <xf numFmtId="1" fontId="48" fillId="0" borderId="0" xfId="52" applyNumberFormat="1" applyFont="1" applyFill="1" applyBorder="1" applyAlignment="1">
      <alignment horizontal="center" vertical="center" wrapText="1"/>
      <protection/>
    </xf>
    <xf numFmtId="1" fontId="48" fillId="0" borderId="0" xfId="52" applyNumberFormat="1" applyFont="1" applyFill="1" applyBorder="1" applyAlignment="1">
      <alignment horizontal="center" vertical="center"/>
      <protection/>
    </xf>
    <xf numFmtId="1" fontId="48" fillId="0" borderId="17" xfId="52" applyNumberFormat="1" applyFont="1" applyFill="1" applyBorder="1" applyAlignment="1">
      <alignment horizontal="center" vertical="center"/>
      <protection/>
    </xf>
    <xf numFmtId="1" fontId="47" fillId="0" borderId="11" xfId="52" applyNumberFormat="1" applyFont="1" applyFill="1" applyBorder="1" applyAlignment="1">
      <alignment horizontal="center" vertical="center" wrapText="1"/>
      <protection/>
    </xf>
    <xf numFmtId="1" fontId="48" fillId="0" borderId="18" xfId="52" applyNumberFormat="1" applyFont="1" applyFill="1" applyBorder="1" applyAlignment="1">
      <alignment horizontal="center" vertical="center"/>
      <protection/>
    </xf>
    <xf numFmtId="1" fontId="48" fillId="0" borderId="21" xfId="52" applyNumberFormat="1" applyFont="1" applyFill="1" applyBorder="1" applyAlignment="1">
      <alignment horizontal="center" vertical="center"/>
      <protection/>
    </xf>
    <xf numFmtId="1" fontId="47" fillId="0" borderId="17" xfId="52" applyNumberFormat="1" applyFont="1" applyFill="1" applyBorder="1" applyAlignment="1">
      <alignment horizontal="center" vertical="center"/>
      <protection/>
    </xf>
    <xf numFmtId="1" fontId="7" fillId="0" borderId="21" xfId="52" applyNumberFormat="1" applyFont="1" applyFill="1" applyBorder="1" applyAlignment="1">
      <alignment horizontal="center" vertical="center"/>
      <protection/>
    </xf>
    <xf numFmtId="0" fontId="48" fillId="0" borderId="17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wrapText="1"/>
    </xf>
    <xf numFmtId="1" fontId="6" fillId="34" borderId="23" xfId="0" applyNumberFormat="1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1" fontId="47" fillId="0" borderId="21" xfId="52" applyNumberFormat="1" applyFont="1" applyFill="1" applyBorder="1" applyAlignment="1">
      <alignment horizontal="center" vertical="center"/>
      <protection/>
    </xf>
    <xf numFmtId="1" fontId="47" fillId="0" borderId="18" xfId="52" applyNumberFormat="1" applyFont="1" applyFill="1" applyBorder="1" applyAlignment="1">
      <alignment horizontal="center" vertical="center"/>
      <protection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орма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view="pageBreakPreview" zoomScale="70" zoomScaleNormal="80" zoomScaleSheetLayoutView="7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1" sqref="A11"/>
    </sheetView>
  </sheetViews>
  <sheetFormatPr defaultColWidth="9.00390625" defaultRowHeight="12.75"/>
  <cols>
    <col min="1" max="1" width="47.125" style="0" customWidth="1"/>
    <col min="2" max="2" width="13.875" style="1" customWidth="1"/>
    <col min="3" max="3" width="11.25390625" style="1" customWidth="1"/>
    <col min="4" max="4" width="9.375" style="22" customWidth="1"/>
    <col min="5" max="5" width="9.625" style="10" customWidth="1"/>
    <col min="6" max="6" width="11.00390625" style="59" customWidth="1"/>
    <col min="7" max="7" width="9.125" style="60" customWidth="1"/>
    <col min="8" max="8" width="10.625" style="61" customWidth="1"/>
    <col min="9" max="9" width="11.00390625" style="62" customWidth="1"/>
    <col min="10" max="10" width="11.125" style="65" customWidth="1"/>
    <col min="11" max="11" width="12.75390625" style="0" customWidth="1"/>
  </cols>
  <sheetData>
    <row r="1" spans="1:11" s="15" customFormat="1" ht="16.5" thickBot="1">
      <c r="A1" s="84" t="s">
        <v>20</v>
      </c>
      <c r="B1" s="85"/>
      <c r="C1" s="85"/>
      <c r="D1" s="85"/>
      <c r="E1" s="85"/>
      <c r="F1" s="85"/>
      <c r="G1" s="85"/>
      <c r="H1" s="85"/>
      <c r="I1" s="85"/>
      <c r="J1" s="85"/>
      <c r="K1" s="86"/>
    </row>
    <row r="2" spans="1:11" ht="18" customHeight="1" thickBot="1">
      <c r="A2" s="90" t="s">
        <v>0</v>
      </c>
      <c r="B2" s="92" t="s">
        <v>1</v>
      </c>
      <c r="C2" s="92" t="s">
        <v>2</v>
      </c>
      <c r="D2" s="92" t="s">
        <v>3</v>
      </c>
      <c r="E2" s="87" t="s">
        <v>45</v>
      </c>
      <c r="F2" s="88"/>
      <c r="G2" s="88"/>
      <c r="H2" s="88"/>
      <c r="I2" s="88"/>
      <c r="J2" s="88"/>
      <c r="K2" s="89"/>
    </row>
    <row r="3" spans="1:11" ht="56.25" customHeight="1" thickBot="1">
      <c r="A3" s="91"/>
      <c r="B3" s="93"/>
      <c r="C3" s="94"/>
      <c r="D3" s="94"/>
      <c r="E3" s="18" t="s">
        <v>16</v>
      </c>
      <c r="F3" s="51" t="s">
        <v>31</v>
      </c>
      <c r="G3" s="52" t="s">
        <v>11</v>
      </c>
      <c r="H3" s="51" t="s">
        <v>4</v>
      </c>
      <c r="I3" s="51" t="s">
        <v>10</v>
      </c>
      <c r="J3" s="63" t="s">
        <v>33</v>
      </c>
      <c r="K3" s="17" t="s">
        <v>17</v>
      </c>
    </row>
    <row r="4" spans="1:11" s="2" customFormat="1" ht="15.75" thickBot="1">
      <c r="A4" s="19">
        <v>1</v>
      </c>
      <c r="B4" s="20">
        <v>2</v>
      </c>
      <c r="C4" s="20">
        <v>3</v>
      </c>
      <c r="D4" s="20">
        <v>4</v>
      </c>
      <c r="E4" s="20">
        <v>5</v>
      </c>
      <c r="F4" s="53">
        <v>6</v>
      </c>
      <c r="G4" s="53">
        <v>7</v>
      </c>
      <c r="H4" s="53">
        <v>8</v>
      </c>
      <c r="I4" s="53">
        <v>9</v>
      </c>
      <c r="J4" s="53">
        <v>10</v>
      </c>
      <c r="K4" s="20">
        <v>11</v>
      </c>
    </row>
    <row r="5" spans="1:11" s="6" customFormat="1" ht="33.75" customHeight="1">
      <c r="A5" s="23" t="s">
        <v>36</v>
      </c>
      <c r="B5" s="33">
        <v>80</v>
      </c>
      <c r="C5" s="34">
        <v>80</v>
      </c>
      <c r="D5" s="33">
        <f aca="true" t="shared" si="0" ref="D5:D21">C5*100/B5</f>
        <v>100</v>
      </c>
      <c r="E5" s="34">
        <v>880</v>
      </c>
      <c r="F5" s="34">
        <v>975</v>
      </c>
      <c r="G5" s="33">
        <v>939.375</v>
      </c>
      <c r="H5" s="34">
        <v>880</v>
      </c>
      <c r="I5" s="34">
        <v>1125</v>
      </c>
      <c r="J5" s="36">
        <v>1020.625</v>
      </c>
      <c r="K5" s="37">
        <f aca="true" t="shared" si="1" ref="K5:K68">J5-G5</f>
        <v>81.25</v>
      </c>
    </row>
    <row r="6" spans="1:11" s="6" customFormat="1" ht="33.75" customHeight="1">
      <c r="A6" s="24" t="s">
        <v>5</v>
      </c>
      <c r="B6" s="33">
        <v>3140</v>
      </c>
      <c r="C6" s="34">
        <v>3140</v>
      </c>
      <c r="D6" s="33">
        <f t="shared" si="0"/>
        <v>100</v>
      </c>
      <c r="E6" s="34">
        <v>834</v>
      </c>
      <c r="F6" s="34">
        <v>968</v>
      </c>
      <c r="G6" s="33">
        <v>953.9808917197453</v>
      </c>
      <c r="H6" s="34">
        <v>854</v>
      </c>
      <c r="I6" s="34">
        <v>1110</v>
      </c>
      <c r="J6" s="36">
        <v>1032.0222929936306</v>
      </c>
      <c r="K6" s="37">
        <f t="shared" si="1"/>
        <v>78.0414012738853</v>
      </c>
    </row>
    <row r="7" spans="1:11" s="6" customFormat="1" ht="33.75" customHeight="1">
      <c r="A7" s="24" t="s">
        <v>6</v>
      </c>
      <c r="B7" s="33">
        <v>1940</v>
      </c>
      <c r="C7" s="34">
        <v>1915</v>
      </c>
      <c r="D7" s="33">
        <f t="shared" si="0"/>
        <v>98.71134020618557</v>
      </c>
      <c r="E7" s="34">
        <v>630</v>
      </c>
      <c r="F7" s="34">
        <v>943</v>
      </c>
      <c r="G7" s="33">
        <v>893.9536082474227</v>
      </c>
      <c r="H7" s="34">
        <v>630</v>
      </c>
      <c r="I7" s="34">
        <v>1150</v>
      </c>
      <c r="J7" s="36">
        <v>963.6657963446476</v>
      </c>
      <c r="K7" s="37">
        <f t="shared" si="1"/>
        <v>69.71218809722484</v>
      </c>
    </row>
    <row r="8" spans="1:11" s="6" customFormat="1" ht="33.75" customHeight="1">
      <c r="A8" s="23" t="s">
        <v>37</v>
      </c>
      <c r="B8" s="33">
        <v>545</v>
      </c>
      <c r="C8" s="34">
        <v>505</v>
      </c>
      <c r="D8" s="33">
        <f t="shared" si="0"/>
        <v>92.66055045871559</v>
      </c>
      <c r="E8" s="34">
        <v>1150</v>
      </c>
      <c r="F8" s="34">
        <v>1300</v>
      </c>
      <c r="G8" s="33">
        <v>1261.559633027523</v>
      </c>
      <c r="H8" s="34">
        <v>1150</v>
      </c>
      <c r="I8" s="34">
        <v>1390</v>
      </c>
      <c r="J8" s="36">
        <v>1314.851485148515</v>
      </c>
      <c r="K8" s="37">
        <f t="shared" si="1"/>
        <v>53.29185212099196</v>
      </c>
    </row>
    <row r="9" spans="1:11" s="6" customFormat="1" ht="33.75" customHeight="1">
      <c r="A9" s="24" t="s">
        <v>5</v>
      </c>
      <c r="B9" s="33">
        <v>7488</v>
      </c>
      <c r="C9" s="34">
        <v>7488</v>
      </c>
      <c r="D9" s="33">
        <f t="shared" si="0"/>
        <v>100</v>
      </c>
      <c r="E9" s="34">
        <v>1030</v>
      </c>
      <c r="F9" s="34">
        <v>1238</v>
      </c>
      <c r="G9" s="33">
        <v>1209.2855235042734</v>
      </c>
      <c r="H9" s="34">
        <v>1030</v>
      </c>
      <c r="I9" s="34">
        <v>1598</v>
      </c>
      <c r="J9" s="36">
        <v>1335.1295405982905</v>
      </c>
      <c r="K9" s="37">
        <f t="shared" si="1"/>
        <v>125.84401709401709</v>
      </c>
    </row>
    <row r="10" spans="1:11" s="6" customFormat="1" ht="33.75" customHeight="1">
      <c r="A10" s="24" t="s">
        <v>6</v>
      </c>
      <c r="B10" s="33">
        <v>3675</v>
      </c>
      <c r="C10" s="34">
        <v>3675</v>
      </c>
      <c r="D10" s="33">
        <f t="shared" si="0"/>
        <v>100</v>
      </c>
      <c r="E10" s="34">
        <v>830</v>
      </c>
      <c r="F10" s="34">
        <v>1229</v>
      </c>
      <c r="G10" s="33">
        <v>1124.938775510204</v>
      </c>
      <c r="H10" s="34">
        <v>930</v>
      </c>
      <c r="I10" s="34">
        <v>1469</v>
      </c>
      <c r="J10" s="36">
        <v>1227.8639455782313</v>
      </c>
      <c r="K10" s="37">
        <f t="shared" si="1"/>
        <v>102.92517006802723</v>
      </c>
    </row>
    <row r="11" spans="1:11" s="6" customFormat="1" ht="33.75" customHeight="1">
      <c r="A11" s="23" t="s">
        <v>38</v>
      </c>
      <c r="B11" s="33">
        <v>2675</v>
      </c>
      <c r="C11" s="34">
        <v>2675</v>
      </c>
      <c r="D11" s="33">
        <f t="shared" si="0"/>
        <v>100</v>
      </c>
      <c r="E11" s="34">
        <v>1300</v>
      </c>
      <c r="F11" s="34">
        <v>1596</v>
      </c>
      <c r="G11" s="33">
        <v>1500.9570093457944</v>
      </c>
      <c r="H11" s="34">
        <v>1320</v>
      </c>
      <c r="I11" s="35">
        <v>1638</v>
      </c>
      <c r="J11" s="36">
        <v>1539.985046728972</v>
      </c>
      <c r="K11" s="37">
        <f t="shared" si="1"/>
        <v>39.02803738317766</v>
      </c>
    </row>
    <row r="12" spans="1:11" s="6" customFormat="1" ht="33.75" customHeight="1">
      <c r="A12" s="24" t="s">
        <v>5</v>
      </c>
      <c r="B12" s="33">
        <v>11360</v>
      </c>
      <c r="C12" s="34">
        <v>11360</v>
      </c>
      <c r="D12" s="33">
        <f t="shared" si="0"/>
        <v>100</v>
      </c>
      <c r="E12" s="34">
        <v>1200</v>
      </c>
      <c r="F12" s="34">
        <v>1458</v>
      </c>
      <c r="G12" s="33">
        <v>1361.6866197183099</v>
      </c>
      <c r="H12" s="34">
        <v>1200</v>
      </c>
      <c r="I12" s="35">
        <v>1560</v>
      </c>
      <c r="J12" s="36">
        <v>1435.0801056338028</v>
      </c>
      <c r="K12" s="37">
        <f t="shared" si="1"/>
        <v>73.39348591549287</v>
      </c>
    </row>
    <row r="13" spans="1:11" s="6" customFormat="1" ht="33.75" customHeight="1">
      <c r="A13" s="24" t="s">
        <v>6</v>
      </c>
      <c r="B13" s="33">
        <v>5060</v>
      </c>
      <c r="C13" s="34">
        <v>4995</v>
      </c>
      <c r="D13" s="33">
        <f t="shared" si="0"/>
        <v>98.71541501976284</v>
      </c>
      <c r="E13" s="34">
        <v>1100</v>
      </c>
      <c r="F13" s="34">
        <v>1386</v>
      </c>
      <c r="G13" s="33">
        <v>1315.1778656126482</v>
      </c>
      <c r="H13" s="34">
        <v>1180</v>
      </c>
      <c r="I13" s="35">
        <v>1560</v>
      </c>
      <c r="J13" s="36">
        <v>1409.1391391391392</v>
      </c>
      <c r="K13" s="37">
        <f t="shared" si="1"/>
        <v>93.96127352649091</v>
      </c>
    </row>
    <row r="14" spans="1:11" s="6" customFormat="1" ht="33.75" customHeight="1">
      <c r="A14" s="23" t="s">
        <v>21</v>
      </c>
      <c r="B14" s="33">
        <v>1390</v>
      </c>
      <c r="C14" s="34">
        <v>1340</v>
      </c>
      <c r="D14" s="33">
        <f t="shared" si="0"/>
        <v>96.40287769784173</v>
      </c>
      <c r="E14" s="34">
        <v>1500</v>
      </c>
      <c r="F14" s="34">
        <v>1662</v>
      </c>
      <c r="G14" s="33">
        <v>1582.0143884892086</v>
      </c>
      <c r="H14" s="34">
        <v>1500</v>
      </c>
      <c r="I14" s="35">
        <v>1732</v>
      </c>
      <c r="J14" s="36">
        <v>1606.5298507462687</v>
      </c>
      <c r="K14" s="37">
        <f t="shared" si="1"/>
        <v>24.515462257060108</v>
      </c>
    </row>
    <row r="15" spans="1:11" s="6" customFormat="1" ht="33.75" customHeight="1">
      <c r="A15" s="24" t="s">
        <v>5</v>
      </c>
      <c r="B15" s="33">
        <v>3025</v>
      </c>
      <c r="C15" s="34">
        <v>3025</v>
      </c>
      <c r="D15" s="33">
        <f t="shared" si="0"/>
        <v>100</v>
      </c>
      <c r="E15" s="34">
        <v>1290</v>
      </c>
      <c r="F15" s="34">
        <v>1494</v>
      </c>
      <c r="G15" s="33">
        <v>1410.4628099173553</v>
      </c>
      <c r="H15" s="34">
        <v>1290</v>
      </c>
      <c r="I15" s="35">
        <v>1670</v>
      </c>
      <c r="J15" s="36">
        <v>1463.7685950413222</v>
      </c>
      <c r="K15" s="37">
        <f t="shared" si="1"/>
        <v>53.30578512396687</v>
      </c>
    </row>
    <row r="16" spans="1:11" s="6" customFormat="1" ht="33.75" customHeight="1">
      <c r="A16" s="24" t="s">
        <v>6</v>
      </c>
      <c r="B16" s="33">
        <v>1300</v>
      </c>
      <c r="C16" s="34">
        <v>1300</v>
      </c>
      <c r="D16" s="33">
        <f t="shared" si="0"/>
        <v>100</v>
      </c>
      <c r="E16" s="34">
        <v>1210</v>
      </c>
      <c r="F16" s="34">
        <v>1440</v>
      </c>
      <c r="G16" s="33">
        <v>1371.923076923077</v>
      </c>
      <c r="H16" s="34">
        <v>1210</v>
      </c>
      <c r="I16" s="35">
        <v>1530</v>
      </c>
      <c r="J16" s="36">
        <v>1412.3461538461538</v>
      </c>
      <c r="K16" s="37">
        <f t="shared" si="1"/>
        <v>40.423076923076906</v>
      </c>
    </row>
    <row r="17" spans="1:11" s="8" customFormat="1" ht="33.75" customHeight="1" thickBot="1">
      <c r="A17" s="25" t="s">
        <v>7</v>
      </c>
      <c r="B17" s="38">
        <v>511</v>
      </c>
      <c r="C17" s="39">
        <v>200</v>
      </c>
      <c r="D17" s="33">
        <f t="shared" si="0"/>
        <v>39.13894324853229</v>
      </c>
      <c r="E17" s="39">
        <v>690</v>
      </c>
      <c r="F17" s="39">
        <v>1200</v>
      </c>
      <c r="G17" s="38">
        <v>926</v>
      </c>
      <c r="H17" s="39">
        <v>690</v>
      </c>
      <c r="I17" s="54">
        <v>756</v>
      </c>
      <c r="J17" s="40">
        <v>723</v>
      </c>
      <c r="K17" s="41">
        <f t="shared" si="1"/>
        <v>-203</v>
      </c>
    </row>
    <row r="18" spans="1:11" s="11" customFormat="1" ht="31.5" customHeight="1">
      <c r="A18" s="26" t="s">
        <v>13</v>
      </c>
      <c r="B18" s="42">
        <f>B19+B20+B21</f>
        <v>66842</v>
      </c>
      <c r="C18" s="42">
        <f>C19+C20+C21</f>
        <v>66351</v>
      </c>
      <c r="D18" s="42">
        <f t="shared" si="0"/>
        <v>99.265431914066</v>
      </c>
      <c r="E18" s="42"/>
      <c r="F18" s="42"/>
      <c r="G18" s="42"/>
      <c r="H18" s="42"/>
      <c r="I18" s="43"/>
      <c r="J18" s="43"/>
      <c r="K18" s="82">
        <f t="shared" si="1"/>
        <v>0</v>
      </c>
    </row>
    <row r="19" spans="1:11" s="11" customFormat="1" ht="31.5" customHeight="1">
      <c r="A19" s="27" t="s">
        <v>12</v>
      </c>
      <c r="B19" s="33">
        <f>B5+B6+B7+B8+B9+B10+B11+B12+B13+B14+B15+B16</f>
        <v>41678</v>
      </c>
      <c r="C19" s="33">
        <f>C5+C6+C7+C8+C9+C10+C11+C12+C13+C14+C15+C16</f>
        <v>41498</v>
      </c>
      <c r="D19" s="33">
        <f t="shared" si="0"/>
        <v>99.5681174720476</v>
      </c>
      <c r="E19" s="33"/>
      <c r="F19" s="33"/>
      <c r="G19" s="33"/>
      <c r="H19" s="33"/>
      <c r="I19" s="36"/>
      <c r="J19" s="36"/>
      <c r="K19" s="74">
        <f t="shared" si="1"/>
        <v>0</v>
      </c>
    </row>
    <row r="20" spans="1:11" s="11" customFormat="1" ht="31.5" customHeight="1">
      <c r="A20" s="27" t="s">
        <v>7</v>
      </c>
      <c r="B20" s="33">
        <f>B17</f>
        <v>511</v>
      </c>
      <c r="C20" s="33">
        <f>C17</f>
        <v>200</v>
      </c>
      <c r="D20" s="33">
        <f t="shared" si="0"/>
        <v>39.13894324853229</v>
      </c>
      <c r="E20" s="33"/>
      <c r="F20" s="33"/>
      <c r="G20" s="33"/>
      <c r="H20" s="33"/>
      <c r="I20" s="36"/>
      <c r="J20" s="36"/>
      <c r="K20" s="74">
        <f t="shared" si="1"/>
        <v>0</v>
      </c>
    </row>
    <row r="21" spans="1:11" s="8" customFormat="1" ht="31.5" customHeight="1" thickBot="1">
      <c r="A21" s="28" t="s">
        <v>19</v>
      </c>
      <c r="B21" s="38">
        <v>24653</v>
      </c>
      <c r="C21" s="38">
        <v>24653</v>
      </c>
      <c r="D21" s="38">
        <f t="shared" si="0"/>
        <v>100</v>
      </c>
      <c r="E21" s="38">
        <v>320</v>
      </c>
      <c r="F21" s="39">
        <v>4140</v>
      </c>
      <c r="G21" s="38"/>
      <c r="H21" s="39">
        <v>330</v>
      </c>
      <c r="I21" s="54">
        <v>4150</v>
      </c>
      <c r="J21" s="40"/>
      <c r="K21" s="72">
        <f t="shared" si="1"/>
        <v>0</v>
      </c>
    </row>
    <row r="22" spans="1:11" s="12" customFormat="1" ht="36" customHeight="1">
      <c r="A22" s="29" t="s">
        <v>25</v>
      </c>
      <c r="B22" s="42"/>
      <c r="C22" s="45"/>
      <c r="D22" s="67" t="e">
        <f aca="true" t="shared" si="2" ref="D22:D70">C22*100/B22</f>
        <v>#DIV/0!</v>
      </c>
      <c r="E22" s="45"/>
      <c r="F22" s="45"/>
      <c r="G22" s="42"/>
      <c r="H22" s="45"/>
      <c r="I22" s="46"/>
      <c r="J22" s="46"/>
      <c r="K22" s="73">
        <f t="shared" si="1"/>
        <v>0</v>
      </c>
    </row>
    <row r="23" spans="1:11" s="12" customFormat="1" ht="36" customHeight="1">
      <c r="A23" s="24" t="s">
        <v>5</v>
      </c>
      <c r="B23" s="33"/>
      <c r="C23" s="34"/>
      <c r="D23" s="67" t="e">
        <f t="shared" si="2"/>
        <v>#DIV/0!</v>
      </c>
      <c r="E23" s="34"/>
      <c r="F23" s="34"/>
      <c r="G23" s="33"/>
      <c r="H23" s="34"/>
      <c r="I23" s="35"/>
      <c r="J23" s="35"/>
      <c r="K23" s="70">
        <f t="shared" si="1"/>
        <v>0</v>
      </c>
    </row>
    <row r="24" spans="1:11" s="12" customFormat="1" ht="36" customHeight="1">
      <c r="A24" s="23" t="s">
        <v>24</v>
      </c>
      <c r="B24" s="33">
        <v>10</v>
      </c>
      <c r="C24" s="34">
        <v>10</v>
      </c>
      <c r="D24" s="33">
        <f t="shared" si="2"/>
        <v>100</v>
      </c>
      <c r="E24" s="34">
        <v>9100</v>
      </c>
      <c r="F24" s="34">
        <v>9100</v>
      </c>
      <c r="G24" s="33">
        <v>9100</v>
      </c>
      <c r="H24" s="34">
        <v>16050</v>
      </c>
      <c r="I24" s="35">
        <v>16050</v>
      </c>
      <c r="J24" s="35">
        <v>16050</v>
      </c>
      <c r="K24" s="37">
        <f t="shared" si="1"/>
        <v>6950</v>
      </c>
    </row>
    <row r="25" spans="1:11" s="12" customFormat="1" ht="36" customHeight="1">
      <c r="A25" s="24" t="s">
        <v>5</v>
      </c>
      <c r="B25" s="33"/>
      <c r="C25" s="34"/>
      <c r="D25" s="67" t="e">
        <f t="shared" si="2"/>
        <v>#DIV/0!</v>
      </c>
      <c r="E25" s="34"/>
      <c r="F25" s="34"/>
      <c r="G25" s="33"/>
      <c r="H25" s="34"/>
      <c r="I25" s="35"/>
      <c r="J25" s="35"/>
      <c r="K25" s="70">
        <f t="shared" si="1"/>
        <v>0</v>
      </c>
    </row>
    <row r="26" spans="1:11" s="12" customFormat="1" ht="36" customHeight="1">
      <c r="A26" s="23" t="s">
        <v>23</v>
      </c>
      <c r="B26" s="33">
        <v>10</v>
      </c>
      <c r="C26" s="34">
        <v>10</v>
      </c>
      <c r="D26" s="33">
        <f t="shared" si="2"/>
        <v>100</v>
      </c>
      <c r="E26" s="34">
        <v>10165</v>
      </c>
      <c r="F26" s="34">
        <v>10165</v>
      </c>
      <c r="G26" s="33">
        <v>10165</v>
      </c>
      <c r="H26" s="34">
        <v>16915</v>
      </c>
      <c r="I26" s="35">
        <v>16915</v>
      </c>
      <c r="J26" s="35">
        <v>16915</v>
      </c>
      <c r="K26" s="37">
        <f t="shared" si="1"/>
        <v>6750</v>
      </c>
    </row>
    <row r="27" spans="1:11" s="12" customFormat="1" ht="36" customHeight="1">
      <c r="A27" s="24" t="s">
        <v>5</v>
      </c>
      <c r="B27" s="33">
        <v>20</v>
      </c>
      <c r="C27" s="34">
        <v>20</v>
      </c>
      <c r="D27" s="33">
        <f t="shared" si="2"/>
        <v>100</v>
      </c>
      <c r="E27" s="34">
        <v>8560</v>
      </c>
      <c r="F27" s="34">
        <v>8560</v>
      </c>
      <c r="G27" s="34">
        <v>8560</v>
      </c>
      <c r="H27" s="34">
        <v>14190</v>
      </c>
      <c r="I27" s="35">
        <v>14910</v>
      </c>
      <c r="J27" s="35">
        <v>14550</v>
      </c>
      <c r="K27" s="37">
        <f t="shared" si="1"/>
        <v>5990</v>
      </c>
    </row>
    <row r="28" spans="1:11" s="12" customFormat="1" ht="36" customHeight="1">
      <c r="A28" s="23" t="s">
        <v>22</v>
      </c>
      <c r="B28" s="33"/>
      <c r="C28" s="34"/>
      <c r="D28" s="67" t="e">
        <f t="shared" si="2"/>
        <v>#DIV/0!</v>
      </c>
      <c r="E28" s="34"/>
      <c r="F28" s="34"/>
      <c r="G28" s="33"/>
      <c r="H28" s="34"/>
      <c r="I28" s="69"/>
      <c r="J28" s="69"/>
      <c r="K28" s="70">
        <f t="shared" si="1"/>
        <v>0</v>
      </c>
    </row>
    <row r="29" spans="1:11" s="12" customFormat="1" ht="36" customHeight="1">
      <c r="A29" s="24" t="s">
        <v>5</v>
      </c>
      <c r="B29" s="33">
        <v>20</v>
      </c>
      <c r="C29" s="34">
        <v>20</v>
      </c>
      <c r="D29" s="33">
        <f t="shared" si="2"/>
        <v>100</v>
      </c>
      <c r="E29" s="34">
        <v>9630</v>
      </c>
      <c r="F29" s="34">
        <v>9630</v>
      </c>
      <c r="G29" s="34">
        <v>9630</v>
      </c>
      <c r="H29" s="34">
        <v>17020</v>
      </c>
      <c r="I29" s="34">
        <v>19640</v>
      </c>
      <c r="J29" s="34">
        <v>18330</v>
      </c>
      <c r="K29" s="37">
        <f t="shared" si="1"/>
        <v>8700</v>
      </c>
    </row>
    <row r="30" spans="1:11" s="12" customFormat="1" ht="36" customHeight="1">
      <c r="A30" s="23" t="s">
        <v>46</v>
      </c>
      <c r="B30" s="33"/>
      <c r="C30" s="34"/>
      <c r="D30" s="67" t="e">
        <f t="shared" si="2"/>
        <v>#DIV/0!</v>
      </c>
      <c r="E30" s="34"/>
      <c r="F30" s="34"/>
      <c r="G30" s="33"/>
      <c r="H30" s="34"/>
      <c r="I30" s="68"/>
      <c r="J30" s="68"/>
      <c r="K30" s="70">
        <f t="shared" si="1"/>
        <v>0</v>
      </c>
    </row>
    <row r="31" spans="1:11" s="12" customFormat="1" ht="36" customHeight="1" thickBot="1">
      <c r="A31" s="24" t="s">
        <v>5</v>
      </c>
      <c r="B31" s="33"/>
      <c r="C31" s="34"/>
      <c r="D31" s="67" t="e">
        <f t="shared" si="2"/>
        <v>#DIV/0!</v>
      </c>
      <c r="E31" s="68"/>
      <c r="F31" s="68"/>
      <c r="G31" s="67"/>
      <c r="H31" s="68"/>
      <c r="I31" s="68"/>
      <c r="J31" s="68"/>
      <c r="K31" s="70">
        <f t="shared" si="1"/>
        <v>0</v>
      </c>
    </row>
    <row r="32" spans="1:11" s="7" customFormat="1" ht="36" customHeight="1">
      <c r="A32" s="29" t="s">
        <v>39</v>
      </c>
      <c r="B32" s="42">
        <v>22</v>
      </c>
      <c r="C32" s="45">
        <v>22</v>
      </c>
      <c r="D32" s="42">
        <f t="shared" si="2"/>
        <v>100</v>
      </c>
      <c r="E32" s="45">
        <v>3520</v>
      </c>
      <c r="F32" s="45">
        <v>3520</v>
      </c>
      <c r="G32" s="42">
        <v>3520</v>
      </c>
      <c r="H32" s="45">
        <v>4040</v>
      </c>
      <c r="I32" s="45">
        <v>4040</v>
      </c>
      <c r="J32" s="43">
        <v>4040</v>
      </c>
      <c r="K32" s="75">
        <f t="shared" si="1"/>
        <v>520</v>
      </c>
    </row>
    <row r="33" spans="1:11" s="7" customFormat="1" ht="36" customHeight="1">
      <c r="A33" s="24" t="s">
        <v>5</v>
      </c>
      <c r="B33" s="33">
        <v>82</v>
      </c>
      <c r="C33" s="34">
        <v>82</v>
      </c>
      <c r="D33" s="33">
        <f t="shared" si="2"/>
        <v>100</v>
      </c>
      <c r="E33" s="34">
        <v>3200</v>
      </c>
      <c r="F33" s="34">
        <v>5310</v>
      </c>
      <c r="G33" s="33">
        <v>3409.512195121951</v>
      </c>
      <c r="H33" s="34">
        <v>3600</v>
      </c>
      <c r="I33" s="34">
        <v>5360</v>
      </c>
      <c r="J33" s="36">
        <v>4026.3414634146343</v>
      </c>
      <c r="K33" s="37">
        <f t="shared" si="1"/>
        <v>616.8292682926831</v>
      </c>
    </row>
    <row r="34" spans="1:11" s="7" customFormat="1" ht="36" customHeight="1">
      <c r="A34" s="24" t="s">
        <v>6</v>
      </c>
      <c r="B34" s="33">
        <v>714</v>
      </c>
      <c r="C34" s="34">
        <v>714</v>
      </c>
      <c r="D34" s="33">
        <f t="shared" si="2"/>
        <v>100</v>
      </c>
      <c r="E34" s="34">
        <v>2600</v>
      </c>
      <c r="F34" s="34">
        <v>4580</v>
      </c>
      <c r="G34" s="33">
        <v>3017.3669467787113</v>
      </c>
      <c r="H34" s="34">
        <v>2870</v>
      </c>
      <c r="I34" s="34">
        <v>5170</v>
      </c>
      <c r="J34" s="36">
        <v>3555.112044817927</v>
      </c>
      <c r="K34" s="37">
        <f t="shared" si="1"/>
        <v>537.7450980392159</v>
      </c>
    </row>
    <row r="35" spans="1:11" s="7" customFormat="1" ht="36" customHeight="1">
      <c r="A35" s="23" t="s">
        <v>40</v>
      </c>
      <c r="B35" s="33">
        <v>139</v>
      </c>
      <c r="C35" s="34">
        <v>139</v>
      </c>
      <c r="D35" s="33">
        <f t="shared" si="2"/>
        <v>100</v>
      </c>
      <c r="E35" s="34">
        <v>6210</v>
      </c>
      <c r="F35" s="34">
        <v>8304</v>
      </c>
      <c r="G35" s="33">
        <v>7671.712230215828</v>
      </c>
      <c r="H35" s="34">
        <v>7570</v>
      </c>
      <c r="I35" s="34">
        <v>10600</v>
      </c>
      <c r="J35" s="36">
        <v>9919.769784172662</v>
      </c>
      <c r="K35" s="37">
        <f t="shared" si="1"/>
        <v>2248.0575539568345</v>
      </c>
    </row>
    <row r="36" spans="1:11" s="7" customFormat="1" ht="36" customHeight="1">
      <c r="A36" s="24" t="s">
        <v>5</v>
      </c>
      <c r="B36" s="33">
        <v>389</v>
      </c>
      <c r="C36" s="34">
        <v>369</v>
      </c>
      <c r="D36" s="33">
        <f t="shared" si="2"/>
        <v>94.8586118251928</v>
      </c>
      <c r="E36" s="34">
        <v>6000</v>
      </c>
      <c r="F36" s="34">
        <v>9713</v>
      </c>
      <c r="G36" s="33">
        <v>7176.812339331619</v>
      </c>
      <c r="H36" s="34">
        <v>7490</v>
      </c>
      <c r="I36" s="34">
        <v>10430</v>
      </c>
      <c r="J36" s="36">
        <v>8936.775067750677</v>
      </c>
      <c r="K36" s="37">
        <f t="shared" si="1"/>
        <v>1759.9627284190583</v>
      </c>
    </row>
    <row r="37" spans="1:11" s="7" customFormat="1" ht="36" customHeight="1">
      <c r="A37" s="24" t="s">
        <v>6</v>
      </c>
      <c r="B37" s="33">
        <v>1043</v>
      </c>
      <c r="C37" s="34">
        <v>1018</v>
      </c>
      <c r="D37" s="33">
        <f t="shared" si="2"/>
        <v>97.60306807286673</v>
      </c>
      <c r="E37" s="34">
        <v>4800</v>
      </c>
      <c r="F37" s="34">
        <v>8220</v>
      </c>
      <c r="G37" s="33">
        <v>5920.4697986577185</v>
      </c>
      <c r="H37" s="34">
        <v>6100</v>
      </c>
      <c r="I37" s="34">
        <v>9270</v>
      </c>
      <c r="J37" s="36">
        <v>7659.430255402751</v>
      </c>
      <c r="K37" s="37">
        <f t="shared" si="1"/>
        <v>1738.9604567450324</v>
      </c>
    </row>
    <row r="38" spans="1:11" s="7" customFormat="1" ht="36" customHeight="1">
      <c r="A38" s="23" t="s">
        <v>41</v>
      </c>
      <c r="B38" s="33">
        <v>85</v>
      </c>
      <c r="C38" s="34">
        <v>85</v>
      </c>
      <c r="D38" s="33">
        <f t="shared" si="2"/>
        <v>100</v>
      </c>
      <c r="E38" s="34">
        <v>8100</v>
      </c>
      <c r="F38" s="34">
        <v>10866</v>
      </c>
      <c r="G38" s="33">
        <v>8862.70588235294</v>
      </c>
      <c r="H38" s="34">
        <v>13760</v>
      </c>
      <c r="I38" s="34">
        <v>17470</v>
      </c>
      <c r="J38" s="36">
        <v>16032.70588235294</v>
      </c>
      <c r="K38" s="37">
        <f t="shared" si="1"/>
        <v>7170</v>
      </c>
    </row>
    <row r="39" spans="1:11" s="7" customFormat="1" ht="36" customHeight="1">
      <c r="A39" s="24" t="s">
        <v>5</v>
      </c>
      <c r="B39" s="33">
        <v>178</v>
      </c>
      <c r="C39" s="34">
        <v>178</v>
      </c>
      <c r="D39" s="33">
        <f t="shared" si="2"/>
        <v>100</v>
      </c>
      <c r="E39" s="34">
        <v>7500</v>
      </c>
      <c r="F39" s="34">
        <v>11910</v>
      </c>
      <c r="G39" s="33">
        <v>8398.08988764045</v>
      </c>
      <c r="H39" s="34">
        <v>9790</v>
      </c>
      <c r="I39" s="34">
        <v>16110</v>
      </c>
      <c r="J39" s="36">
        <v>12626.685393258427</v>
      </c>
      <c r="K39" s="37">
        <f t="shared" si="1"/>
        <v>4228.595505617977</v>
      </c>
    </row>
    <row r="40" spans="1:11" s="7" customFormat="1" ht="36" customHeight="1">
      <c r="A40" s="24" t="s">
        <v>6</v>
      </c>
      <c r="B40" s="33">
        <v>535</v>
      </c>
      <c r="C40" s="34">
        <v>535</v>
      </c>
      <c r="D40" s="33">
        <f t="shared" si="2"/>
        <v>100</v>
      </c>
      <c r="E40" s="34">
        <v>6500</v>
      </c>
      <c r="F40" s="34">
        <v>9000</v>
      </c>
      <c r="G40" s="33">
        <v>7599.439252336449</v>
      </c>
      <c r="H40" s="34">
        <v>7700</v>
      </c>
      <c r="I40" s="34">
        <v>11230</v>
      </c>
      <c r="J40" s="36">
        <v>9643.663551401869</v>
      </c>
      <c r="K40" s="37">
        <f t="shared" si="1"/>
        <v>2044.2242990654204</v>
      </c>
    </row>
    <row r="41" spans="1:11" s="7" customFormat="1" ht="36" customHeight="1">
      <c r="A41" s="23" t="s">
        <v>14</v>
      </c>
      <c r="B41" s="33">
        <v>25</v>
      </c>
      <c r="C41" s="34">
        <v>25</v>
      </c>
      <c r="D41" s="33">
        <f t="shared" si="2"/>
        <v>100</v>
      </c>
      <c r="E41" s="34">
        <v>8960</v>
      </c>
      <c r="F41" s="34">
        <v>9000</v>
      </c>
      <c r="G41" s="33">
        <v>8968</v>
      </c>
      <c r="H41" s="34">
        <v>15440</v>
      </c>
      <c r="I41" s="34">
        <v>18990</v>
      </c>
      <c r="J41" s="36">
        <v>17648</v>
      </c>
      <c r="K41" s="37">
        <f t="shared" si="1"/>
        <v>8680</v>
      </c>
    </row>
    <row r="42" spans="1:11" s="7" customFormat="1" ht="36" customHeight="1">
      <c r="A42" s="24" t="s">
        <v>5</v>
      </c>
      <c r="B42" s="33">
        <v>73</v>
      </c>
      <c r="C42" s="34">
        <v>73</v>
      </c>
      <c r="D42" s="33">
        <f t="shared" si="2"/>
        <v>100</v>
      </c>
      <c r="E42" s="34">
        <v>8000</v>
      </c>
      <c r="F42" s="34">
        <v>12390</v>
      </c>
      <c r="G42" s="33">
        <v>9325.342465753425</v>
      </c>
      <c r="H42" s="34">
        <v>11340</v>
      </c>
      <c r="I42" s="35">
        <v>16000</v>
      </c>
      <c r="J42" s="36">
        <v>12410.82191780822</v>
      </c>
      <c r="K42" s="37">
        <f t="shared" si="1"/>
        <v>3085.479452054795</v>
      </c>
    </row>
    <row r="43" spans="1:11" s="7" customFormat="1" ht="36" customHeight="1" thickBot="1">
      <c r="A43" s="30" t="s">
        <v>6</v>
      </c>
      <c r="B43" s="38">
        <v>90</v>
      </c>
      <c r="C43" s="39">
        <v>90</v>
      </c>
      <c r="D43" s="38">
        <f t="shared" si="2"/>
        <v>100</v>
      </c>
      <c r="E43" s="39">
        <v>6700</v>
      </c>
      <c r="F43" s="39">
        <v>10236</v>
      </c>
      <c r="G43" s="38">
        <v>7776.222222222223</v>
      </c>
      <c r="H43" s="39">
        <v>8500</v>
      </c>
      <c r="I43" s="54">
        <v>11190</v>
      </c>
      <c r="J43" s="40">
        <v>10150.666666666666</v>
      </c>
      <c r="K43" s="37">
        <f t="shared" si="1"/>
        <v>2374.4444444444434</v>
      </c>
    </row>
    <row r="44" spans="1:11" s="12" customFormat="1" ht="36" customHeight="1">
      <c r="A44" s="26" t="s">
        <v>18</v>
      </c>
      <c r="B44" s="42">
        <f>B45+B46+B47</f>
        <v>3435</v>
      </c>
      <c r="C44" s="42">
        <f>C45+C46+C47</f>
        <v>3390</v>
      </c>
      <c r="D44" s="42">
        <f t="shared" si="2"/>
        <v>98.68995633187772</v>
      </c>
      <c r="E44" s="42"/>
      <c r="F44" s="42"/>
      <c r="G44" s="42"/>
      <c r="H44" s="42"/>
      <c r="I44" s="43"/>
      <c r="J44" s="43"/>
      <c r="K44" s="82">
        <f t="shared" si="1"/>
        <v>0</v>
      </c>
    </row>
    <row r="45" spans="1:11" s="12" customFormat="1" ht="36" customHeight="1">
      <c r="A45" s="27" t="s">
        <v>34</v>
      </c>
      <c r="B45" s="33">
        <f>B22+B23+B24+B25+B26+B27+B28+B29+B30+B31</f>
        <v>60</v>
      </c>
      <c r="C45" s="33">
        <f>C22+C23+C24+C25+C26+C27+C28+C29+C30+C31</f>
        <v>60</v>
      </c>
      <c r="D45" s="33">
        <f t="shared" si="2"/>
        <v>100</v>
      </c>
      <c r="E45" s="33"/>
      <c r="F45" s="33"/>
      <c r="G45" s="33"/>
      <c r="H45" s="33"/>
      <c r="I45" s="36"/>
      <c r="J45" s="36"/>
      <c r="K45" s="74">
        <f t="shared" si="1"/>
        <v>0</v>
      </c>
    </row>
    <row r="46" spans="1:11" s="12" customFormat="1" ht="36" customHeight="1">
      <c r="A46" s="27" t="s">
        <v>12</v>
      </c>
      <c r="B46" s="33">
        <f>B32+B33+B34+B35+B36+B37+B38+B39+B40+B41+B42+B43</f>
        <v>3375</v>
      </c>
      <c r="C46" s="33">
        <f>C32+C33+C34+C35+C36+C37+C38+C39+C40+C41+C42+C43</f>
        <v>3330</v>
      </c>
      <c r="D46" s="33">
        <f t="shared" si="2"/>
        <v>98.66666666666667</v>
      </c>
      <c r="E46" s="33"/>
      <c r="F46" s="33"/>
      <c r="G46" s="33"/>
      <c r="H46" s="33"/>
      <c r="I46" s="36"/>
      <c r="J46" s="36"/>
      <c r="K46" s="74">
        <f t="shared" si="1"/>
        <v>0</v>
      </c>
    </row>
    <row r="47" spans="1:11" s="13" customFormat="1" ht="36" customHeight="1" thickBot="1">
      <c r="A47" s="28" t="s">
        <v>19</v>
      </c>
      <c r="B47" s="38"/>
      <c r="C47" s="38"/>
      <c r="D47" s="71" t="e">
        <f t="shared" si="2"/>
        <v>#DIV/0!</v>
      </c>
      <c r="E47" s="38"/>
      <c r="F47" s="38"/>
      <c r="G47" s="38"/>
      <c r="H47" s="38"/>
      <c r="I47" s="40"/>
      <c r="J47" s="40"/>
      <c r="K47" s="83">
        <f t="shared" si="1"/>
        <v>0</v>
      </c>
    </row>
    <row r="48" spans="1:11" s="12" customFormat="1" ht="36" customHeight="1">
      <c r="A48" s="23" t="s">
        <v>35</v>
      </c>
      <c r="B48" s="33"/>
      <c r="C48" s="34"/>
      <c r="D48" s="67" t="e">
        <f t="shared" si="2"/>
        <v>#DIV/0!</v>
      </c>
      <c r="E48" s="34"/>
      <c r="F48" s="34"/>
      <c r="G48" s="33"/>
      <c r="H48" s="34"/>
      <c r="I48" s="35"/>
      <c r="J48" s="36"/>
      <c r="K48" s="70">
        <f t="shared" si="1"/>
        <v>0</v>
      </c>
    </row>
    <row r="49" spans="1:11" s="12" customFormat="1" ht="36" customHeight="1">
      <c r="A49" s="24" t="s">
        <v>5</v>
      </c>
      <c r="B49" s="33"/>
      <c r="C49" s="34"/>
      <c r="D49" s="67" t="e">
        <f t="shared" si="2"/>
        <v>#DIV/0!</v>
      </c>
      <c r="E49" s="34"/>
      <c r="F49" s="34"/>
      <c r="G49" s="33"/>
      <c r="H49" s="34"/>
      <c r="I49" s="35"/>
      <c r="J49" s="36"/>
      <c r="K49" s="70">
        <f t="shared" si="1"/>
        <v>0</v>
      </c>
    </row>
    <row r="50" spans="1:11" s="12" customFormat="1" ht="36" customHeight="1">
      <c r="A50" s="23" t="s">
        <v>26</v>
      </c>
      <c r="B50" s="34">
        <v>20</v>
      </c>
      <c r="C50" s="34">
        <v>20</v>
      </c>
      <c r="D50" s="33">
        <f t="shared" si="2"/>
        <v>100</v>
      </c>
      <c r="E50" s="34">
        <v>4800</v>
      </c>
      <c r="F50" s="34">
        <v>4800</v>
      </c>
      <c r="G50" s="33">
        <v>4800</v>
      </c>
      <c r="H50" s="34">
        <v>8970</v>
      </c>
      <c r="I50" s="34">
        <v>8970</v>
      </c>
      <c r="J50" s="36">
        <v>8970</v>
      </c>
      <c r="K50" s="44">
        <f t="shared" si="1"/>
        <v>4170</v>
      </c>
    </row>
    <row r="51" spans="1:11" s="12" customFormat="1" ht="36" customHeight="1">
      <c r="A51" s="24" t="s">
        <v>5</v>
      </c>
      <c r="B51" s="34"/>
      <c r="C51" s="34"/>
      <c r="D51" s="67" t="e">
        <f t="shared" si="2"/>
        <v>#DIV/0!</v>
      </c>
      <c r="E51" s="34"/>
      <c r="F51" s="34"/>
      <c r="G51" s="33"/>
      <c r="H51" s="34"/>
      <c r="I51" s="35"/>
      <c r="J51" s="36"/>
      <c r="K51" s="74">
        <f t="shared" si="1"/>
        <v>0</v>
      </c>
    </row>
    <row r="52" spans="1:11" s="12" customFormat="1" ht="36" customHeight="1">
      <c r="A52" s="23" t="s">
        <v>27</v>
      </c>
      <c r="B52" s="33">
        <v>20</v>
      </c>
      <c r="C52" s="34">
        <v>20</v>
      </c>
      <c r="D52" s="33">
        <f t="shared" si="2"/>
        <v>100</v>
      </c>
      <c r="E52" s="34">
        <v>5200</v>
      </c>
      <c r="F52" s="34">
        <v>5200</v>
      </c>
      <c r="G52" s="33">
        <v>5200</v>
      </c>
      <c r="H52" s="34">
        <v>8200</v>
      </c>
      <c r="I52" s="34">
        <v>8200</v>
      </c>
      <c r="J52" s="36">
        <v>8200</v>
      </c>
      <c r="K52" s="44">
        <f t="shared" si="1"/>
        <v>3000</v>
      </c>
    </row>
    <row r="53" spans="1:11" s="12" customFormat="1" ht="36" customHeight="1">
      <c r="A53" s="24" t="s">
        <v>5</v>
      </c>
      <c r="B53" s="33"/>
      <c r="C53" s="34"/>
      <c r="D53" s="67" t="e">
        <f t="shared" si="2"/>
        <v>#DIV/0!</v>
      </c>
      <c r="E53" s="34"/>
      <c r="F53" s="34"/>
      <c r="G53" s="33"/>
      <c r="H53" s="34"/>
      <c r="I53" s="35"/>
      <c r="J53" s="36"/>
      <c r="K53" s="70">
        <f t="shared" si="1"/>
        <v>0</v>
      </c>
    </row>
    <row r="54" spans="1:11" s="12" customFormat="1" ht="36" customHeight="1">
      <c r="A54" s="23" t="s">
        <v>28</v>
      </c>
      <c r="B54" s="33"/>
      <c r="C54" s="34"/>
      <c r="D54" s="67" t="e">
        <f t="shared" si="2"/>
        <v>#DIV/0!</v>
      </c>
      <c r="E54" s="34"/>
      <c r="F54" s="34"/>
      <c r="G54" s="33"/>
      <c r="H54" s="34"/>
      <c r="I54" s="35"/>
      <c r="J54" s="36"/>
      <c r="K54" s="70">
        <f t="shared" si="1"/>
        <v>0</v>
      </c>
    </row>
    <row r="55" spans="1:11" s="12" customFormat="1" ht="36" customHeight="1" thickBot="1">
      <c r="A55" s="24" t="s">
        <v>5</v>
      </c>
      <c r="B55" s="33"/>
      <c r="C55" s="34"/>
      <c r="D55" s="67" t="e">
        <f t="shared" si="2"/>
        <v>#DIV/0!</v>
      </c>
      <c r="E55" s="34"/>
      <c r="F55" s="34"/>
      <c r="G55" s="33"/>
      <c r="H55" s="34"/>
      <c r="I55" s="35"/>
      <c r="J55" s="36"/>
      <c r="K55" s="70">
        <f t="shared" si="1"/>
        <v>0</v>
      </c>
    </row>
    <row r="56" spans="1:11" s="7" customFormat="1" ht="36" customHeight="1">
      <c r="A56" s="29" t="s">
        <v>42</v>
      </c>
      <c r="B56" s="42">
        <v>22</v>
      </c>
      <c r="C56" s="45">
        <v>22</v>
      </c>
      <c r="D56" s="42">
        <f t="shared" si="2"/>
        <v>100</v>
      </c>
      <c r="E56" s="45">
        <v>1900</v>
      </c>
      <c r="F56" s="45">
        <v>1900</v>
      </c>
      <c r="G56" s="42">
        <v>1900</v>
      </c>
      <c r="H56" s="45">
        <v>2110</v>
      </c>
      <c r="I56" s="46">
        <v>2110</v>
      </c>
      <c r="J56" s="43">
        <v>2110</v>
      </c>
      <c r="K56" s="75">
        <f t="shared" si="1"/>
        <v>210</v>
      </c>
    </row>
    <row r="57" spans="1:11" s="7" customFormat="1" ht="36" customHeight="1">
      <c r="A57" s="24" t="s">
        <v>5</v>
      </c>
      <c r="B57" s="33">
        <v>44</v>
      </c>
      <c r="C57" s="34">
        <v>44</v>
      </c>
      <c r="D57" s="33">
        <f t="shared" si="2"/>
        <v>100</v>
      </c>
      <c r="E57" s="34">
        <v>1550</v>
      </c>
      <c r="F57" s="34">
        <v>1550</v>
      </c>
      <c r="G57" s="33">
        <v>1550</v>
      </c>
      <c r="H57" s="34">
        <v>1560</v>
      </c>
      <c r="I57" s="35">
        <v>1950</v>
      </c>
      <c r="J57" s="36">
        <v>1755</v>
      </c>
      <c r="K57" s="37">
        <f t="shared" si="1"/>
        <v>205</v>
      </c>
    </row>
    <row r="58" spans="1:11" s="7" customFormat="1" ht="36" customHeight="1">
      <c r="A58" s="24" t="s">
        <v>6</v>
      </c>
      <c r="B58" s="33">
        <v>184</v>
      </c>
      <c r="C58" s="34">
        <v>184</v>
      </c>
      <c r="D58" s="33">
        <f t="shared" si="2"/>
        <v>100</v>
      </c>
      <c r="E58" s="34">
        <v>1200</v>
      </c>
      <c r="F58" s="34">
        <v>1300</v>
      </c>
      <c r="G58" s="33">
        <v>1276.0869565217392</v>
      </c>
      <c r="H58" s="34">
        <v>1200</v>
      </c>
      <c r="I58" s="35">
        <v>1370</v>
      </c>
      <c r="J58" s="36">
        <v>1304.7826086956522</v>
      </c>
      <c r="K58" s="37">
        <f t="shared" si="1"/>
        <v>28.695652173913004</v>
      </c>
    </row>
    <row r="59" spans="1:11" s="7" customFormat="1" ht="36" customHeight="1">
      <c r="A59" s="23" t="s">
        <v>43</v>
      </c>
      <c r="B59" s="33">
        <v>94</v>
      </c>
      <c r="C59" s="34">
        <v>94</v>
      </c>
      <c r="D59" s="33">
        <f t="shared" si="2"/>
        <v>100</v>
      </c>
      <c r="E59" s="34">
        <v>3000</v>
      </c>
      <c r="F59" s="34">
        <v>3230</v>
      </c>
      <c r="G59" s="33">
        <v>3107.659574468085</v>
      </c>
      <c r="H59" s="34">
        <v>3510</v>
      </c>
      <c r="I59" s="35">
        <v>9060</v>
      </c>
      <c r="J59" s="36">
        <v>6451.170212765957</v>
      </c>
      <c r="K59" s="37">
        <f t="shared" si="1"/>
        <v>3343.5106382978724</v>
      </c>
    </row>
    <row r="60" spans="1:11" s="7" customFormat="1" ht="36" customHeight="1">
      <c r="A60" s="24" t="s">
        <v>5</v>
      </c>
      <c r="B60" s="33">
        <v>166</v>
      </c>
      <c r="C60" s="34">
        <v>166</v>
      </c>
      <c r="D60" s="33">
        <f t="shared" si="2"/>
        <v>100</v>
      </c>
      <c r="E60" s="34">
        <v>2500</v>
      </c>
      <c r="F60" s="34">
        <v>2660</v>
      </c>
      <c r="G60" s="33">
        <v>2563.614457831325</v>
      </c>
      <c r="H60" s="34">
        <v>2700</v>
      </c>
      <c r="I60" s="35">
        <v>3200</v>
      </c>
      <c r="J60" s="36">
        <v>2959.879518072289</v>
      </c>
      <c r="K60" s="37">
        <f t="shared" si="1"/>
        <v>396.265060240964</v>
      </c>
    </row>
    <row r="61" spans="1:11" s="7" customFormat="1" ht="36" customHeight="1">
      <c r="A61" s="24" t="s">
        <v>6</v>
      </c>
      <c r="B61" s="33">
        <v>266</v>
      </c>
      <c r="C61" s="34">
        <v>266</v>
      </c>
      <c r="D61" s="33">
        <f t="shared" si="2"/>
        <v>100</v>
      </c>
      <c r="E61" s="34">
        <v>2104</v>
      </c>
      <c r="F61" s="34">
        <v>2400</v>
      </c>
      <c r="G61" s="33">
        <v>2303.187969924812</v>
      </c>
      <c r="H61" s="34">
        <v>2280</v>
      </c>
      <c r="I61" s="35">
        <v>3050</v>
      </c>
      <c r="J61" s="36">
        <v>2562.3984962406016</v>
      </c>
      <c r="K61" s="37">
        <f t="shared" si="1"/>
        <v>259.2105263157896</v>
      </c>
    </row>
    <row r="62" spans="1:11" s="7" customFormat="1" ht="36" customHeight="1">
      <c r="A62" s="23" t="s">
        <v>44</v>
      </c>
      <c r="B62" s="33">
        <v>62</v>
      </c>
      <c r="C62" s="34">
        <v>62</v>
      </c>
      <c r="D62" s="33">
        <f t="shared" si="2"/>
        <v>100</v>
      </c>
      <c r="E62" s="34">
        <v>3500</v>
      </c>
      <c r="F62" s="34">
        <v>3600</v>
      </c>
      <c r="G62" s="33">
        <v>3535.483870967742</v>
      </c>
      <c r="H62" s="34">
        <v>5960</v>
      </c>
      <c r="I62" s="35">
        <v>8080</v>
      </c>
      <c r="J62" s="36">
        <v>6995.1612903225805</v>
      </c>
      <c r="K62" s="37">
        <f t="shared" si="1"/>
        <v>3459.6774193548385</v>
      </c>
    </row>
    <row r="63" spans="1:11" s="7" customFormat="1" ht="36" customHeight="1">
      <c r="A63" s="24" t="s">
        <v>5</v>
      </c>
      <c r="B63" s="33">
        <v>146</v>
      </c>
      <c r="C63" s="34">
        <v>146</v>
      </c>
      <c r="D63" s="33">
        <f t="shared" si="2"/>
        <v>100</v>
      </c>
      <c r="E63" s="34">
        <v>3200</v>
      </c>
      <c r="F63" s="34">
        <v>3200</v>
      </c>
      <c r="G63" s="33">
        <v>3200</v>
      </c>
      <c r="H63" s="34">
        <v>3740</v>
      </c>
      <c r="I63" s="35">
        <v>8200</v>
      </c>
      <c r="J63" s="36">
        <v>5963.424657534247</v>
      </c>
      <c r="K63" s="37">
        <f t="shared" si="1"/>
        <v>2763.4246575342468</v>
      </c>
    </row>
    <row r="64" spans="1:11" s="7" customFormat="1" ht="36" customHeight="1">
      <c r="A64" s="24" t="s">
        <v>6</v>
      </c>
      <c r="B64" s="33">
        <v>216</v>
      </c>
      <c r="C64" s="34">
        <v>216</v>
      </c>
      <c r="D64" s="33">
        <f t="shared" si="2"/>
        <v>100</v>
      </c>
      <c r="E64" s="34">
        <v>2440</v>
      </c>
      <c r="F64" s="34">
        <v>2500</v>
      </c>
      <c r="G64" s="33">
        <v>2473.3333333333335</v>
      </c>
      <c r="H64" s="34">
        <v>2530</v>
      </c>
      <c r="I64" s="35">
        <v>3000</v>
      </c>
      <c r="J64" s="36">
        <v>2750.925925925926</v>
      </c>
      <c r="K64" s="37">
        <f t="shared" si="1"/>
        <v>277.5925925925926</v>
      </c>
    </row>
    <row r="65" spans="1:11" s="7" customFormat="1" ht="36" customHeight="1">
      <c r="A65" s="23" t="s">
        <v>29</v>
      </c>
      <c r="B65" s="33"/>
      <c r="C65" s="34"/>
      <c r="D65" s="67" t="e">
        <f t="shared" si="2"/>
        <v>#DIV/0!</v>
      </c>
      <c r="E65" s="34"/>
      <c r="F65" s="34"/>
      <c r="G65" s="33"/>
      <c r="H65" s="34"/>
      <c r="I65" s="35"/>
      <c r="J65" s="34"/>
      <c r="K65" s="70">
        <f t="shared" si="1"/>
        <v>0</v>
      </c>
    </row>
    <row r="66" spans="1:11" s="7" customFormat="1" ht="36" customHeight="1">
      <c r="A66" s="24" t="s">
        <v>5</v>
      </c>
      <c r="B66" s="33"/>
      <c r="C66" s="34"/>
      <c r="D66" s="67" t="e">
        <f t="shared" si="2"/>
        <v>#DIV/0!</v>
      </c>
      <c r="E66" s="34"/>
      <c r="F66" s="34"/>
      <c r="G66" s="33"/>
      <c r="H66" s="34"/>
      <c r="I66" s="34"/>
      <c r="J66" s="34"/>
      <c r="K66" s="70">
        <f t="shared" si="1"/>
        <v>0</v>
      </c>
    </row>
    <row r="67" spans="1:11" s="7" customFormat="1" ht="36" customHeight="1" thickBot="1">
      <c r="A67" s="30" t="s">
        <v>6</v>
      </c>
      <c r="B67" s="38"/>
      <c r="C67" s="39"/>
      <c r="D67" s="71" t="e">
        <f t="shared" si="2"/>
        <v>#DIV/0!</v>
      </c>
      <c r="E67" s="39"/>
      <c r="F67" s="39"/>
      <c r="G67" s="38"/>
      <c r="H67" s="39"/>
      <c r="I67" s="39"/>
      <c r="J67" s="40"/>
      <c r="K67" s="72">
        <f t="shared" si="1"/>
        <v>0</v>
      </c>
    </row>
    <row r="68" spans="1:11" s="12" customFormat="1" ht="36" customHeight="1">
      <c r="A68" s="26" t="s">
        <v>15</v>
      </c>
      <c r="B68" s="42">
        <f>B69+B70</f>
        <v>1240</v>
      </c>
      <c r="C68" s="42">
        <f>C69+C70</f>
        <v>1240</v>
      </c>
      <c r="D68" s="42">
        <f t="shared" si="2"/>
        <v>100</v>
      </c>
      <c r="E68" s="42"/>
      <c r="F68" s="42"/>
      <c r="G68" s="42"/>
      <c r="H68" s="42"/>
      <c r="I68" s="43"/>
      <c r="J68" s="43"/>
      <c r="K68" s="73">
        <f t="shared" si="1"/>
        <v>0</v>
      </c>
    </row>
    <row r="69" spans="1:11" s="13" customFormat="1" ht="36" customHeight="1" thickBot="1">
      <c r="A69" s="27" t="s">
        <v>34</v>
      </c>
      <c r="B69" s="33">
        <f>B48+B49+B50+B51+B52+B53+B54+B55</f>
        <v>40</v>
      </c>
      <c r="C69" s="33">
        <f>C48+C49+C50+C51+C52+C53+C54+C55</f>
        <v>40</v>
      </c>
      <c r="D69" s="33">
        <f t="shared" si="2"/>
        <v>100</v>
      </c>
      <c r="E69" s="33"/>
      <c r="F69" s="33"/>
      <c r="G69" s="33"/>
      <c r="H69" s="33"/>
      <c r="I69" s="36"/>
      <c r="J69" s="36"/>
      <c r="K69" s="70">
        <f aca="true" t="shared" si="3" ref="K69:K77">J69-G69</f>
        <v>0</v>
      </c>
    </row>
    <row r="70" spans="1:11" s="12" customFormat="1" ht="36" customHeight="1" thickBot="1">
      <c r="A70" s="28" t="s">
        <v>12</v>
      </c>
      <c r="B70" s="38">
        <f>B56+B57+B58+B59+B60+B61+B62+B63+B64+B65+B66+B67</f>
        <v>1200</v>
      </c>
      <c r="C70" s="38">
        <f>C56+C57+C58+C59+C60+C61+C62+C63+C64+C65+C66+C67</f>
        <v>1200</v>
      </c>
      <c r="D70" s="38">
        <f t="shared" si="2"/>
        <v>100</v>
      </c>
      <c r="E70" s="38"/>
      <c r="F70" s="38"/>
      <c r="G70" s="38"/>
      <c r="H70" s="38"/>
      <c r="I70" s="40"/>
      <c r="J70" s="40"/>
      <c r="K70" s="72">
        <f t="shared" si="3"/>
        <v>0</v>
      </c>
    </row>
    <row r="71" spans="1:11" s="7" customFormat="1" ht="36" customHeight="1">
      <c r="A71" s="66" t="s">
        <v>8</v>
      </c>
      <c r="B71" s="33"/>
      <c r="C71" s="34"/>
      <c r="D71" s="33"/>
      <c r="E71" s="34"/>
      <c r="F71" s="34"/>
      <c r="G71" s="33"/>
      <c r="H71" s="34"/>
      <c r="I71" s="35"/>
      <c r="J71" s="36"/>
      <c r="K71" s="70">
        <f t="shared" si="3"/>
        <v>0</v>
      </c>
    </row>
    <row r="72" spans="1:11" s="7" customFormat="1" ht="36" customHeight="1">
      <c r="A72" s="24" t="s">
        <v>9</v>
      </c>
      <c r="B72" s="33"/>
      <c r="C72" s="34"/>
      <c r="D72" s="67" t="e">
        <f aca="true" t="shared" si="4" ref="D72:D78">C72*100/B72</f>
        <v>#DIV/0!</v>
      </c>
      <c r="E72" s="34"/>
      <c r="F72" s="34"/>
      <c r="G72" s="33"/>
      <c r="H72" s="34"/>
      <c r="I72" s="35"/>
      <c r="J72" s="36"/>
      <c r="K72" s="70">
        <f t="shared" si="3"/>
        <v>0</v>
      </c>
    </row>
    <row r="73" spans="1:11" s="7" customFormat="1" ht="36" customHeight="1">
      <c r="A73" s="24" t="s">
        <v>5</v>
      </c>
      <c r="B73" s="33"/>
      <c r="C73" s="34"/>
      <c r="D73" s="67" t="e">
        <f t="shared" si="4"/>
        <v>#DIV/0!</v>
      </c>
      <c r="E73" s="34"/>
      <c r="F73" s="34"/>
      <c r="G73" s="33"/>
      <c r="H73" s="34"/>
      <c r="I73" s="35"/>
      <c r="J73" s="36"/>
      <c r="K73" s="70">
        <f t="shared" si="3"/>
        <v>0</v>
      </c>
    </row>
    <row r="74" spans="1:11" s="16" customFormat="1" ht="36" customHeight="1" thickBot="1">
      <c r="A74" s="30" t="s">
        <v>6</v>
      </c>
      <c r="B74" s="38">
        <v>10</v>
      </c>
      <c r="C74" s="39"/>
      <c r="D74" s="71">
        <f t="shared" si="4"/>
        <v>0</v>
      </c>
      <c r="E74" s="39">
        <v>750</v>
      </c>
      <c r="F74" s="39">
        <v>750</v>
      </c>
      <c r="G74" s="38">
        <v>750</v>
      </c>
      <c r="H74" s="39"/>
      <c r="I74" s="54"/>
      <c r="J74" s="40"/>
      <c r="K74" s="41">
        <f t="shared" si="3"/>
        <v>-750</v>
      </c>
    </row>
    <row r="75" spans="1:11" s="12" customFormat="1" ht="36" customHeight="1">
      <c r="A75" s="31" t="s">
        <v>30</v>
      </c>
      <c r="B75" s="33">
        <f>B76</f>
        <v>10</v>
      </c>
      <c r="C75" s="67">
        <f>C76</f>
        <v>0</v>
      </c>
      <c r="D75" s="67">
        <f t="shared" si="4"/>
        <v>0</v>
      </c>
      <c r="E75" s="33"/>
      <c r="F75" s="33"/>
      <c r="G75" s="33"/>
      <c r="H75" s="33"/>
      <c r="I75" s="36"/>
      <c r="J75" s="36"/>
      <c r="K75" s="74">
        <f t="shared" si="3"/>
        <v>0</v>
      </c>
    </row>
    <row r="76" spans="1:11" s="12" customFormat="1" ht="36" customHeight="1">
      <c r="A76" s="27" t="s">
        <v>12</v>
      </c>
      <c r="B76" s="33">
        <f>B72+B73+B74</f>
        <v>10</v>
      </c>
      <c r="C76" s="67">
        <f>C72+C73+C74</f>
        <v>0</v>
      </c>
      <c r="D76" s="67">
        <f t="shared" si="4"/>
        <v>0</v>
      </c>
      <c r="E76" s="33"/>
      <c r="F76" s="33"/>
      <c r="G76" s="33"/>
      <c r="H76" s="33"/>
      <c r="I76" s="36"/>
      <c r="J76" s="36"/>
      <c r="K76" s="74">
        <f t="shared" si="3"/>
        <v>0</v>
      </c>
    </row>
    <row r="77" spans="1:11" s="5" customFormat="1" ht="36" customHeight="1" thickBot="1">
      <c r="A77" s="32" t="s">
        <v>32</v>
      </c>
      <c r="B77" s="49">
        <v>11037</v>
      </c>
      <c r="C77" s="47">
        <v>8052</v>
      </c>
      <c r="D77" s="33">
        <f t="shared" si="4"/>
        <v>72.9546072302256</v>
      </c>
      <c r="E77" s="48"/>
      <c r="F77" s="48"/>
      <c r="G77" s="47"/>
      <c r="H77" s="48"/>
      <c r="I77" s="48"/>
      <c r="J77" s="47"/>
      <c r="K77" s="76">
        <f t="shared" si="3"/>
        <v>0</v>
      </c>
    </row>
    <row r="78" spans="1:11" s="14" customFormat="1" ht="18.75" thickBot="1">
      <c r="A78" s="77" t="s">
        <v>47</v>
      </c>
      <c r="B78" s="78">
        <f>B77+B75+B68+B44+B18</f>
        <v>82564</v>
      </c>
      <c r="C78" s="78">
        <f>C77+C75+C68+C44+C18</f>
        <v>79033</v>
      </c>
      <c r="D78" s="78">
        <f t="shared" si="4"/>
        <v>95.7233176687176</v>
      </c>
      <c r="E78" s="79"/>
      <c r="F78" s="79"/>
      <c r="G78" s="79"/>
      <c r="H78" s="79"/>
      <c r="I78" s="80"/>
      <c r="J78" s="80"/>
      <c r="K78" s="81"/>
    </row>
    <row r="79" spans="1:11" ht="15">
      <c r="A79" s="4"/>
      <c r="B79" s="3"/>
      <c r="C79" s="3"/>
      <c r="D79" s="21"/>
      <c r="E79" s="9"/>
      <c r="F79" s="55"/>
      <c r="G79" s="56"/>
      <c r="H79" s="57"/>
      <c r="I79" s="58"/>
      <c r="J79" s="64"/>
      <c r="K79" s="4"/>
    </row>
    <row r="81" spans="2:3" ht="12.75">
      <c r="B81" s="50"/>
      <c r="C81" s="50"/>
    </row>
    <row r="82" spans="2:3" ht="12.75">
      <c r="B82" s="50"/>
      <c r="C82" s="50"/>
    </row>
    <row r="83" spans="2:3" ht="12.75">
      <c r="B83" s="50"/>
      <c r="C83" s="50"/>
    </row>
    <row r="85" spans="2:3" ht="12.75">
      <c r="B85" s="50"/>
      <c r="C85" s="50"/>
    </row>
  </sheetData>
  <sheetProtection/>
  <mergeCells count="6">
    <mergeCell ref="A1:K1"/>
    <mergeCell ref="E2:K2"/>
    <mergeCell ref="A2:A3"/>
    <mergeCell ref="B2:B3"/>
    <mergeCell ref="C2:C3"/>
    <mergeCell ref="D2:D3"/>
  </mergeCells>
  <printOptions gridLines="1" horizontalCentered="1"/>
  <pageMargins left="0.4724409448818898" right="0.2362204724409449" top="0.984251968503937" bottom="0.3937007874015748" header="0.5118110236220472" footer="0.5118110236220472"/>
  <pageSetup blackAndWhite="1" horizontalDpi="600" verticalDpi="600" orientation="portrait" paperSize="9" scale="60" r:id="rId1"/>
  <headerFooter alignWithMargins="0">
    <oddHeader>&amp;C&amp;"Arial Cyr,полужирный"&amp;14Результати загального аукціону по продажу необробленої деревини заготівлі ІV кв. 2017 року підприємствами Київського ОУЛМГ Держлісагентства</oddHeader>
  </headerFooter>
  <rowBreaks count="2" manualBreakCount="2">
    <brk id="31" max="10" man="1"/>
    <brk id="55" max="10" man="1"/>
  </rowBreaks>
  <ignoredErrors>
    <ignoredError sqref="D22:D7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resurs</dc:creator>
  <cp:keywords/>
  <dc:description/>
  <cp:lastModifiedBy>User</cp:lastModifiedBy>
  <cp:lastPrinted>2017-08-28T15:26:32Z</cp:lastPrinted>
  <dcterms:created xsi:type="dcterms:W3CDTF">2005-11-23T12:29:30Z</dcterms:created>
  <dcterms:modified xsi:type="dcterms:W3CDTF">2017-09-03T19:25:51Z</dcterms:modified>
  <cp:category/>
  <cp:version/>
  <cp:contentType/>
  <cp:contentStatus/>
</cp:coreProperties>
</file>