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35" windowHeight="8055"/>
  </bookViews>
  <sheets>
    <sheet name="Додаток6_Ф05" sheetId="1" r:id="rId1"/>
  </sheets>
  <calcPr calcId="125725"/>
</workbook>
</file>

<file path=xl/calcChain.xml><?xml version="1.0" encoding="utf-8"?>
<calcChain xmlns="http://schemas.openxmlformats.org/spreadsheetml/2006/main">
  <c r="W10" i="1"/>
  <c r="X14"/>
  <c r="X33"/>
  <c r="AB15"/>
  <c r="AB30"/>
  <c r="AB22"/>
  <c r="AB21"/>
  <c r="V33"/>
  <c r="AC22"/>
  <c r="AC21"/>
  <c r="AC16"/>
  <c r="AC15"/>
  <c r="M71"/>
  <c r="N61"/>
  <c r="E61"/>
  <c r="M59"/>
  <c r="M60"/>
  <c r="M49"/>
  <c r="N73"/>
  <c r="P73"/>
  <c r="O73"/>
  <c r="M24"/>
  <c r="M25"/>
  <c r="M27"/>
  <c r="M28"/>
  <c r="M29"/>
  <c r="M30"/>
  <c r="M31"/>
  <c r="M32"/>
  <c r="M33"/>
  <c r="M95"/>
  <c r="N90"/>
  <c r="O90"/>
  <c r="P90"/>
  <c r="N98"/>
  <c r="O98"/>
  <c r="P98"/>
  <c r="M64"/>
  <c r="M65"/>
  <c r="M66"/>
  <c r="M67"/>
  <c r="M68"/>
  <c r="M69"/>
  <c r="M70"/>
  <c r="M72"/>
  <c r="E98"/>
  <c r="E90"/>
  <c r="E73"/>
  <c r="O79"/>
  <c r="P79"/>
  <c r="P38"/>
  <c r="O38"/>
  <c r="N38"/>
  <c r="E38"/>
  <c r="AC30"/>
  <c r="M26"/>
  <c r="M38"/>
  <c r="M47"/>
  <c r="AC23"/>
  <c r="W7"/>
  <c r="W8"/>
  <c r="W14"/>
  <c r="W15"/>
  <c r="M40"/>
  <c r="M41"/>
  <c r="M42"/>
  <c r="M43"/>
  <c r="M44"/>
  <c r="M45"/>
  <c r="M46"/>
  <c r="M48"/>
  <c r="E50"/>
  <c r="M50"/>
  <c r="N50"/>
  <c r="O50"/>
  <c r="P50"/>
  <c r="M52"/>
  <c r="M53"/>
  <c r="M54"/>
  <c r="M55"/>
  <c r="M56"/>
  <c r="M57"/>
  <c r="M58"/>
  <c r="M63"/>
  <c r="M73"/>
  <c r="M75"/>
  <c r="M76"/>
  <c r="M77"/>
  <c r="M78"/>
  <c r="E79"/>
  <c r="M79"/>
  <c r="N79"/>
  <c r="M81"/>
  <c r="M82"/>
  <c r="M83"/>
  <c r="M84"/>
  <c r="M85"/>
  <c r="M86"/>
  <c r="M87"/>
  <c r="M88"/>
  <c r="M89"/>
  <c r="M92"/>
  <c r="M93"/>
  <c r="M94"/>
  <c r="M96"/>
  <c r="M97"/>
  <c r="E100"/>
  <c r="N100"/>
  <c r="O100"/>
  <c r="P100"/>
  <c r="M102"/>
  <c r="M103"/>
  <c r="M104"/>
  <c r="M105"/>
  <c r="M106"/>
  <c r="M107"/>
  <c r="M108"/>
  <c r="E109"/>
  <c r="M109"/>
  <c r="O109"/>
  <c r="Q109"/>
  <c r="E114"/>
  <c r="N115"/>
  <c r="O115"/>
  <c r="P115"/>
  <c r="Q115"/>
  <c r="AB28"/>
  <c r="M61"/>
  <c r="E115"/>
  <c r="M90"/>
  <c r="M98"/>
  <c r="M100"/>
  <c r="M115"/>
  <c r="AC28"/>
  <c r="AC33"/>
</calcChain>
</file>

<file path=xl/sharedStrings.xml><?xml version="1.0" encoding="utf-8"?>
<sst xmlns="http://schemas.openxmlformats.org/spreadsheetml/2006/main" count="632" uniqueCount="176">
  <si>
    <t>Разом</t>
  </si>
  <si>
    <t>Всього</t>
  </si>
  <si>
    <t>Бушівське лісництво</t>
  </si>
  <si>
    <t>Улашівське лісництво</t>
  </si>
  <si>
    <t>В.Природне поновлення</t>
  </si>
  <si>
    <t>Ольшаницьке</t>
  </si>
  <si>
    <t xml:space="preserve">Бушівське </t>
  </si>
  <si>
    <t>Улашівське</t>
  </si>
  <si>
    <t>Таращанське</t>
  </si>
  <si>
    <t>Медвинське</t>
  </si>
  <si>
    <t>Поташнянське</t>
  </si>
  <si>
    <t>Богуславське</t>
  </si>
  <si>
    <t>Б.Лісові плантації</t>
  </si>
  <si>
    <t>Всього по лісництву</t>
  </si>
  <si>
    <t>ручний</t>
  </si>
  <si>
    <t>механізований</t>
  </si>
  <si>
    <t>сосна зв.</t>
  </si>
  <si>
    <t>В2</t>
  </si>
  <si>
    <t>С2</t>
  </si>
  <si>
    <t>10Дз</t>
  </si>
  <si>
    <t>4,0х0,7</t>
  </si>
  <si>
    <t>дуб зв.</t>
  </si>
  <si>
    <t>Ольшаницьке лісництво</t>
  </si>
  <si>
    <t>Д2</t>
  </si>
  <si>
    <t>2,5х0,5</t>
  </si>
  <si>
    <t>10рДз</t>
  </si>
  <si>
    <t>Таращанське лісництво</t>
  </si>
  <si>
    <t>Медвинське лісництво</t>
  </si>
  <si>
    <t>(дата)</t>
  </si>
  <si>
    <t>(підпис)</t>
  </si>
  <si>
    <t>(П.І.Б.)</t>
  </si>
  <si>
    <t>механізоанвий</t>
  </si>
  <si>
    <t>Поташнянське лісництво</t>
  </si>
  <si>
    <t>РАЗОМ</t>
  </si>
  <si>
    <t>Ручне висівання</t>
  </si>
  <si>
    <t>Механізоване висівання</t>
  </si>
  <si>
    <t>Інші</t>
  </si>
  <si>
    <t>Ручне садіння</t>
  </si>
  <si>
    <t>Ільмові</t>
  </si>
  <si>
    <t>Механізоване садіння</t>
  </si>
  <si>
    <t>Граб</t>
  </si>
  <si>
    <t>%</t>
  </si>
  <si>
    <t>Площа, га</t>
  </si>
  <si>
    <t>Метод</t>
  </si>
  <si>
    <t>Гледичія</t>
  </si>
  <si>
    <t>Робінія звичайна</t>
  </si>
  <si>
    <t>5. За методами створення</t>
  </si>
  <si>
    <t>Вільха</t>
  </si>
  <si>
    <t>Верба</t>
  </si>
  <si>
    <t>Богуславське лісництво</t>
  </si>
  <si>
    <t>Тополя</t>
  </si>
  <si>
    <t>А. Лісові культури</t>
  </si>
  <si>
    <t>Восени</t>
  </si>
  <si>
    <t>Горіх</t>
  </si>
  <si>
    <t>Навесні</t>
  </si>
  <si>
    <t>Береза</t>
  </si>
  <si>
    <t>Клен</t>
  </si>
  <si>
    <t>ялина</t>
  </si>
  <si>
    <t>сосна</t>
  </si>
  <si>
    <t>Сезон</t>
  </si>
  <si>
    <t>Липа</t>
  </si>
  <si>
    <t>Бук</t>
  </si>
  <si>
    <t>в тому числі за головними породами</t>
  </si>
  <si>
    <t>всього тис.шт., кг</t>
  </si>
  <si>
    <t>створення лісових культур</t>
  </si>
  <si>
    <t>4. За сезонами створення</t>
  </si>
  <si>
    <t>Ясен звичайний</t>
  </si>
  <si>
    <t>Дуб північний</t>
  </si>
  <si>
    <t>Примітка</t>
  </si>
  <si>
    <t>Потреба у садивному, посівному матеріалі</t>
  </si>
  <si>
    <t>Схема змішу-вання</t>
  </si>
  <si>
    <t>Розмі-щення</t>
  </si>
  <si>
    <t>Способи</t>
  </si>
  <si>
    <t>Категорія лісоку-льтурної площі</t>
  </si>
  <si>
    <t>Тип лісорос-линних умов</t>
  </si>
  <si>
    <t>Головні породи</t>
  </si>
  <si>
    <t>Площа (до 0,1 га)</t>
  </si>
  <si>
    <t>Виділ</t>
  </si>
  <si>
    <t>Квар-тал</t>
  </si>
  <si>
    <t>№        про-екту</t>
  </si>
  <si>
    <t>Місцезнаходження (урочище, землекористувач, село, район, місцева назва ділянки), структурний підрозділ</t>
  </si>
  <si>
    <t>Дуб звичайний</t>
  </si>
  <si>
    <t>Всього листяних</t>
  </si>
  <si>
    <t>Категорія лісових культур Держлісфонд</t>
  </si>
  <si>
    <t>Малоцінні насадження</t>
  </si>
  <si>
    <t>Модрина</t>
  </si>
  <si>
    <t>Рідколісся</t>
  </si>
  <si>
    <t>Ялиця</t>
  </si>
  <si>
    <t>відомість проектів лісових культур, лісових плантацій і природного поновлення</t>
  </si>
  <si>
    <t>Загиблі лісові культури</t>
  </si>
  <si>
    <t>Ялина</t>
  </si>
  <si>
    <t>ЗВЕДЕНА</t>
  </si>
  <si>
    <t>Згарища</t>
  </si>
  <si>
    <t>Сосна Палласа</t>
  </si>
  <si>
    <t>Галявини і пустирі</t>
  </si>
  <si>
    <t>Сосна звичайна</t>
  </si>
  <si>
    <t>____ ________ ______ року</t>
  </si>
  <si>
    <t>Зруби</t>
  </si>
  <si>
    <t>Всього хвойних</t>
  </si>
  <si>
    <t xml:space="preserve">                                             В.Г. Могильний</t>
  </si>
  <si>
    <t>Директор ДП "Богуславський лісгосп"</t>
  </si>
  <si>
    <t>Категорія</t>
  </si>
  <si>
    <t xml:space="preserve">ТЛУ </t>
  </si>
  <si>
    <t>посівного, кг.</t>
  </si>
  <si>
    <t>садивного, тис. шт.</t>
  </si>
  <si>
    <t>площі</t>
  </si>
  <si>
    <t>умов</t>
  </si>
  <si>
    <t>Витрати матеріалу</t>
  </si>
  <si>
    <t>Площа</t>
  </si>
  <si>
    <t>Порода</t>
  </si>
  <si>
    <t>№ з/п</t>
  </si>
  <si>
    <t>3. За категоріями лісокультурної</t>
  </si>
  <si>
    <t>2. За типами лісорослинних</t>
  </si>
  <si>
    <t>1. За головними породами</t>
  </si>
  <si>
    <t>Форма  05 (частина перша)</t>
  </si>
  <si>
    <t>у тому числі:</t>
  </si>
  <si>
    <t>Категорія лісових культур держлісфонд______________________________________</t>
  </si>
  <si>
    <t>Затверджую</t>
  </si>
  <si>
    <t>господарства</t>
  </si>
  <si>
    <t xml:space="preserve">                                             Р.В.Гузенко</t>
  </si>
  <si>
    <t xml:space="preserve">Коцеруба О.В.    _______________________   </t>
  </si>
  <si>
    <t>10Сз</t>
  </si>
  <si>
    <t>Перший заступник начальника Київського обласного</t>
  </si>
  <si>
    <t>та по м.Київу управління лісового та мисливського</t>
  </si>
  <si>
    <t>лісові культури на землях, що надані в постійне користування</t>
  </si>
  <si>
    <t>5Сз3Дпів.</t>
  </si>
  <si>
    <t>5Сз3Дпів</t>
  </si>
  <si>
    <t>дуб пів.</t>
  </si>
  <si>
    <t>ПОГОДЖУЮ</t>
  </si>
  <si>
    <t>Влч</t>
  </si>
  <si>
    <t>С4</t>
  </si>
  <si>
    <t>10Влч</t>
  </si>
  <si>
    <t>2,5х0,7</t>
  </si>
  <si>
    <t>4Сз1Дпів.</t>
  </si>
  <si>
    <t>3,0х0,7</t>
  </si>
  <si>
    <t>2,0х1,5</t>
  </si>
  <si>
    <t xml:space="preserve">Сосна </t>
  </si>
  <si>
    <t>10Яле</t>
  </si>
  <si>
    <t>біополяна</t>
  </si>
  <si>
    <r>
      <t>А</t>
    </r>
    <r>
      <rPr>
        <sz val="6"/>
        <color indexed="8"/>
        <rFont val="Times New Roman"/>
        <family val="1"/>
        <charset val="204"/>
      </rPr>
      <t>0</t>
    </r>
  </si>
  <si>
    <r>
      <t>А</t>
    </r>
    <r>
      <rPr>
        <sz val="6"/>
        <color indexed="8"/>
        <rFont val="Times New Roman"/>
        <family val="1"/>
        <charset val="204"/>
      </rPr>
      <t>1</t>
    </r>
  </si>
  <si>
    <r>
      <t>А</t>
    </r>
    <r>
      <rPr>
        <sz val="6"/>
        <color indexed="8"/>
        <rFont val="Times New Roman"/>
        <family val="1"/>
        <charset val="204"/>
      </rPr>
      <t>2</t>
    </r>
  </si>
  <si>
    <r>
      <t>А</t>
    </r>
    <r>
      <rPr>
        <sz val="6"/>
        <color indexed="8"/>
        <rFont val="Times New Roman"/>
        <family val="1"/>
        <charset val="204"/>
      </rPr>
      <t>3</t>
    </r>
  </si>
  <si>
    <r>
      <t>А</t>
    </r>
    <r>
      <rPr>
        <sz val="6"/>
        <color indexed="8"/>
        <rFont val="Times New Roman"/>
        <family val="1"/>
        <charset val="204"/>
      </rPr>
      <t>4</t>
    </r>
  </si>
  <si>
    <r>
      <t>А</t>
    </r>
    <r>
      <rPr>
        <sz val="6"/>
        <color indexed="8"/>
        <rFont val="Times New Roman"/>
        <family val="1"/>
        <charset val="204"/>
      </rPr>
      <t>5</t>
    </r>
  </si>
  <si>
    <r>
      <t>В</t>
    </r>
    <r>
      <rPr>
        <sz val="6"/>
        <color indexed="8"/>
        <rFont val="Times New Roman"/>
        <family val="1"/>
        <charset val="204"/>
      </rPr>
      <t>0</t>
    </r>
  </si>
  <si>
    <r>
      <t>В</t>
    </r>
    <r>
      <rPr>
        <sz val="6"/>
        <color indexed="8"/>
        <rFont val="Times New Roman"/>
        <family val="1"/>
        <charset val="204"/>
      </rPr>
      <t>1</t>
    </r>
  </si>
  <si>
    <r>
      <t>В</t>
    </r>
    <r>
      <rPr>
        <sz val="6"/>
        <color indexed="8"/>
        <rFont val="Times New Roman"/>
        <family val="1"/>
        <charset val="204"/>
      </rPr>
      <t>2</t>
    </r>
  </si>
  <si>
    <r>
      <t>В</t>
    </r>
    <r>
      <rPr>
        <sz val="6"/>
        <color indexed="8"/>
        <rFont val="Times New Roman"/>
        <family val="1"/>
        <charset val="204"/>
      </rPr>
      <t>3</t>
    </r>
  </si>
  <si>
    <r>
      <t>В</t>
    </r>
    <r>
      <rPr>
        <sz val="6"/>
        <color indexed="8"/>
        <rFont val="Times New Roman"/>
        <family val="1"/>
        <charset val="204"/>
      </rPr>
      <t>4</t>
    </r>
  </si>
  <si>
    <t>обробітку ґрунту</t>
  </si>
  <si>
    <r>
      <t>В</t>
    </r>
    <r>
      <rPr>
        <sz val="6"/>
        <color indexed="8"/>
        <rFont val="Times New Roman"/>
        <family val="1"/>
        <charset val="204"/>
      </rPr>
      <t>5</t>
    </r>
  </si>
  <si>
    <r>
      <t>C</t>
    </r>
    <r>
      <rPr>
        <sz val="6"/>
        <color indexed="8"/>
        <rFont val="Times New Roman"/>
        <family val="1"/>
        <charset val="204"/>
      </rPr>
      <t>0</t>
    </r>
  </si>
  <si>
    <r>
      <t>C</t>
    </r>
    <r>
      <rPr>
        <sz val="6"/>
        <color indexed="8"/>
        <rFont val="Times New Roman"/>
        <family val="1"/>
        <charset val="204"/>
      </rPr>
      <t>1</t>
    </r>
  </si>
  <si>
    <r>
      <t>C</t>
    </r>
    <r>
      <rPr>
        <sz val="6"/>
        <color indexed="8"/>
        <rFont val="Times New Roman"/>
        <family val="1"/>
        <charset val="204"/>
      </rPr>
      <t>2</t>
    </r>
  </si>
  <si>
    <r>
      <t>C</t>
    </r>
    <r>
      <rPr>
        <sz val="6"/>
        <color indexed="8"/>
        <rFont val="Times New Roman"/>
        <family val="1"/>
        <charset val="204"/>
      </rPr>
      <t>3</t>
    </r>
  </si>
  <si>
    <r>
      <t>C</t>
    </r>
    <r>
      <rPr>
        <sz val="6"/>
        <color indexed="8"/>
        <rFont val="Times New Roman"/>
        <family val="1"/>
        <charset val="204"/>
      </rPr>
      <t>4</t>
    </r>
  </si>
  <si>
    <r>
      <t>C</t>
    </r>
    <r>
      <rPr>
        <sz val="6"/>
        <color indexed="8"/>
        <rFont val="Times New Roman"/>
        <family val="1"/>
        <charset val="204"/>
      </rPr>
      <t>5</t>
    </r>
  </si>
  <si>
    <r>
      <t>D</t>
    </r>
    <r>
      <rPr>
        <sz val="6"/>
        <color indexed="8"/>
        <rFont val="Times New Roman"/>
        <family val="1"/>
        <charset val="204"/>
      </rPr>
      <t>0</t>
    </r>
  </si>
  <si>
    <r>
      <t>D</t>
    </r>
    <r>
      <rPr>
        <sz val="6"/>
        <color indexed="8"/>
        <rFont val="Times New Roman"/>
        <family val="1"/>
        <charset val="204"/>
      </rPr>
      <t>1</t>
    </r>
  </si>
  <si>
    <r>
      <t>Д</t>
    </r>
    <r>
      <rPr>
        <sz val="8"/>
        <color indexed="8"/>
        <rFont val="Times New Roman"/>
        <family val="1"/>
        <charset val="204"/>
      </rPr>
      <t>2</t>
    </r>
  </si>
  <si>
    <r>
      <t>D</t>
    </r>
    <r>
      <rPr>
        <sz val="6"/>
        <color indexed="8"/>
        <rFont val="Times New Roman"/>
        <family val="1"/>
        <charset val="204"/>
      </rPr>
      <t>2</t>
    </r>
  </si>
  <si>
    <r>
      <t>D</t>
    </r>
    <r>
      <rPr>
        <sz val="8"/>
        <color indexed="8"/>
        <rFont val="Times New Roman"/>
        <family val="1"/>
        <charset val="204"/>
      </rPr>
      <t>3</t>
    </r>
  </si>
  <si>
    <r>
      <t>D</t>
    </r>
    <r>
      <rPr>
        <sz val="6"/>
        <color indexed="8"/>
        <rFont val="Times New Roman"/>
        <family val="1"/>
        <charset val="204"/>
      </rPr>
      <t>4</t>
    </r>
  </si>
  <si>
    <r>
      <t>D</t>
    </r>
    <r>
      <rPr>
        <sz val="6"/>
        <color indexed="8"/>
        <rFont val="Times New Roman"/>
        <family val="1"/>
        <charset val="204"/>
      </rPr>
      <t>5</t>
    </r>
  </si>
  <si>
    <t>сіножаті</t>
  </si>
  <si>
    <t>рілля</t>
  </si>
  <si>
    <t>біогалявина</t>
  </si>
  <si>
    <t>галявина</t>
  </si>
  <si>
    <t>зруб 2016</t>
  </si>
  <si>
    <t>4Сз1Дз.</t>
  </si>
  <si>
    <t>С3</t>
  </si>
  <si>
    <t xml:space="preserve"> 31 грудня 2016 року</t>
  </si>
  <si>
    <t>Д4</t>
  </si>
  <si>
    <t>на 2017 рік по ДП "Богуславський лісгосп"</t>
  </si>
  <si>
    <t>Д3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</si>
</sst>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4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4" fillId="0" borderId="3" xfId="0" applyFont="1" applyBorder="1"/>
    <xf numFmtId="0" fontId="7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4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distributed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Звичайний_Копия Книга(2)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workbookViewId="0">
      <selection activeCell="N112" sqref="N112"/>
    </sheetView>
  </sheetViews>
  <sheetFormatPr defaultRowHeight="12.75"/>
  <cols>
    <col min="1" max="1" width="19.42578125" style="2" customWidth="1"/>
    <col min="2" max="2" width="6.5703125" style="2" customWidth="1"/>
    <col min="3" max="3" width="5.42578125" style="2" customWidth="1"/>
    <col min="4" max="4" width="5.85546875" style="2" customWidth="1"/>
    <col min="5" max="5" width="7.42578125" style="2" customWidth="1"/>
    <col min="6" max="6" width="8.28515625" style="2" customWidth="1"/>
    <col min="7" max="7" width="7.42578125" style="2" customWidth="1"/>
    <col min="8" max="10" width="9.140625" style="2"/>
    <col min="11" max="11" width="6.85546875" style="2" customWidth="1"/>
    <col min="12" max="12" width="7.85546875" style="2" customWidth="1"/>
    <col min="13" max="13" width="6.28515625" style="2" customWidth="1"/>
    <col min="14" max="18" width="5.7109375" style="2" customWidth="1"/>
    <col min="19" max="19" width="8.7109375" style="2" customWidth="1"/>
    <col min="20" max="20" width="3.5703125" style="2" customWidth="1"/>
    <col min="21" max="21" width="15.42578125" style="2" bestFit="1" customWidth="1"/>
    <col min="22" max="22" width="7" style="2" customWidth="1"/>
    <col min="23" max="23" width="5.42578125" style="2" customWidth="1"/>
    <col min="24" max="24" width="9.85546875" style="2" bestFit="1" customWidth="1"/>
    <col min="25" max="25" width="10" style="2" customWidth="1"/>
    <col min="26" max="26" width="8.42578125" style="2" customWidth="1"/>
    <col min="27" max="27" width="7.7109375" style="2" customWidth="1"/>
    <col min="28" max="28" width="7.5703125" style="2" customWidth="1"/>
    <col min="29" max="29" width="7.85546875" style="2" customWidth="1"/>
    <col min="30" max="30" width="9.140625" style="2"/>
    <col min="31" max="31" width="26.42578125" style="2" bestFit="1" customWidth="1"/>
    <col min="32" max="32" width="7.5703125" style="2" customWidth="1"/>
    <col min="33" max="33" width="8.85546875" style="2" customWidth="1"/>
    <col min="34" max="16384" width="9.140625" style="2"/>
  </cols>
  <sheetData>
    <row r="1" spans="1:33" ht="18.75">
      <c r="A1" s="1" t="s">
        <v>117</v>
      </c>
      <c r="K1" s="3"/>
      <c r="L1" s="4"/>
      <c r="M1" s="4"/>
      <c r="N1" s="4"/>
      <c r="O1" s="4"/>
      <c r="P1" s="4"/>
      <c r="Q1" s="4"/>
      <c r="R1" s="4"/>
      <c r="S1" s="5"/>
      <c r="T1" s="66" t="s">
        <v>116</v>
      </c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.75">
      <c r="A2" s="6" t="s">
        <v>122</v>
      </c>
      <c r="S2" s="7"/>
      <c r="U2" s="2" t="s">
        <v>115</v>
      </c>
    </row>
    <row r="3" spans="1:33" ht="15.75">
      <c r="A3" s="6" t="s">
        <v>123</v>
      </c>
      <c r="M3" s="3"/>
      <c r="O3" s="4" t="s">
        <v>114</v>
      </c>
      <c r="P3" s="4"/>
      <c r="Q3" s="4"/>
      <c r="R3" s="4"/>
      <c r="S3" s="5"/>
      <c r="T3" s="57" t="s">
        <v>113</v>
      </c>
      <c r="U3" s="57"/>
      <c r="V3" s="57"/>
      <c r="W3" s="57"/>
      <c r="X3" s="57"/>
      <c r="Y3" s="57"/>
      <c r="AA3" s="8" t="s">
        <v>112</v>
      </c>
      <c r="AE3" s="58" t="s">
        <v>111</v>
      </c>
      <c r="AF3" s="58"/>
      <c r="AG3" s="58"/>
    </row>
    <row r="4" spans="1:33" ht="15.75">
      <c r="A4" s="6" t="s">
        <v>118</v>
      </c>
      <c r="S4" s="7"/>
      <c r="T4" s="53" t="s">
        <v>110</v>
      </c>
      <c r="U4" s="64" t="s">
        <v>109</v>
      </c>
      <c r="V4" s="64" t="s">
        <v>108</v>
      </c>
      <c r="W4" s="64" t="s">
        <v>41</v>
      </c>
      <c r="X4" s="61" t="s">
        <v>107</v>
      </c>
      <c r="Y4" s="62"/>
      <c r="Z4" s="4"/>
      <c r="AA4" s="57" t="s">
        <v>106</v>
      </c>
      <c r="AB4" s="57"/>
      <c r="AC4" s="57"/>
      <c r="AD4" s="4"/>
      <c r="AE4" s="58" t="s">
        <v>105</v>
      </c>
      <c r="AF4" s="58"/>
      <c r="AG4" s="58"/>
    </row>
    <row r="5" spans="1:33" ht="15.75">
      <c r="A5" s="69" t="s">
        <v>119</v>
      </c>
      <c r="B5" s="69"/>
      <c r="C5" s="69"/>
      <c r="D5" s="69"/>
      <c r="E5" s="69"/>
      <c r="F5" s="69"/>
      <c r="K5" s="3"/>
      <c r="L5" s="56" t="s">
        <v>128</v>
      </c>
      <c r="M5" s="56"/>
      <c r="N5" s="56"/>
      <c r="O5" s="56"/>
      <c r="P5" s="56"/>
      <c r="Q5" s="56"/>
      <c r="R5" s="56"/>
      <c r="S5" s="56"/>
      <c r="T5" s="54"/>
      <c r="U5" s="67"/>
      <c r="V5" s="67"/>
      <c r="W5" s="67"/>
      <c r="X5" s="53" t="s">
        <v>104</v>
      </c>
      <c r="Y5" s="53" t="s">
        <v>103</v>
      </c>
      <c r="Z5" s="4"/>
      <c r="AA5" s="64" t="s">
        <v>102</v>
      </c>
      <c r="AB5" s="53" t="s">
        <v>42</v>
      </c>
      <c r="AC5" s="64" t="s">
        <v>41</v>
      </c>
      <c r="AD5" s="4"/>
      <c r="AE5" s="63" t="s">
        <v>101</v>
      </c>
      <c r="AF5" s="53" t="s">
        <v>42</v>
      </c>
      <c r="AG5" s="64" t="s">
        <v>41</v>
      </c>
    </row>
    <row r="6" spans="1:33">
      <c r="A6" s="70"/>
      <c r="B6" s="70"/>
      <c r="C6" s="70"/>
      <c r="D6" s="70"/>
      <c r="E6" s="70"/>
      <c r="F6" s="70"/>
      <c r="K6" s="3"/>
      <c r="L6" s="9"/>
      <c r="M6" s="59" t="s">
        <v>100</v>
      </c>
      <c r="N6" s="59"/>
      <c r="O6" s="59"/>
      <c r="P6" s="59"/>
      <c r="Q6" s="59"/>
      <c r="R6" s="59"/>
      <c r="S6" s="9"/>
      <c r="T6" s="55"/>
      <c r="U6" s="65"/>
      <c r="V6" s="65"/>
      <c r="W6" s="65"/>
      <c r="X6" s="55"/>
      <c r="Y6" s="55"/>
      <c r="Z6" s="4"/>
      <c r="AA6" s="65"/>
      <c r="AB6" s="55"/>
      <c r="AC6" s="65"/>
      <c r="AD6" s="4"/>
      <c r="AE6" s="63"/>
      <c r="AF6" s="55"/>
      <c r="AG6" s="67"/>
    </row>
    <row r="7" spans="1:33">
      <c r="A7" s="70"/>
      <c r="B7" s="70"/>
      <c r="C7" s="70"/>
      <c r="D7" s="70"/>
      <c r="E7" s="70"/>
      <c r="F7" s="70"/>
      <c r="K7" s="3"/>
      <c r="L7" s="56" t="s">
        <v>99</v>
      </c>
      <c r="M7" s="56"/>
      <c r="N7" s="56"/>
      <c r="O7" s="56"/>
      <c r="P7" s="56"/>
      <c r="Q7" s="56"/>
      <c r="R7" s="56"/>
      <c r="S7" s="71"/>
      <c r="T7" s="10">
        <v>1</v>
      </c>
      <c r="U7" s="11" t="s">
        <v>98</v>
      </c>
      <c r="V7" s="11">
        <v>31.8</v>
      </c>
      <c r="W7" s="12">
        <f>(V7*100)/154</f>
        <v>20.649350649350648</v>
      </c>
      <c r="X7" s="11">
        <v>103</v>
      </c>
      <c r="Y7" s="11"/>
      <c r="AA7" s="10" t="s">
        <v>139</v>
      </c>
      <c r="AB7" s="11"/>
      <c r="AC7" s="12"/>
      <c r="AE7" s="11" t="s">
        <v>97</v>
      </c>
      <c r="AF7" s="13">
        <v>148</v>
      </c>
      <c r="AG7" s="14">
        <v>100</v>
      </c>
    </row>
    <row r="8" spans="1:33">
      <c r="A8" s="70"/>
      <c r="B8" s="70"/>
      <c r="C8" s="70"/>
      <c r="D8" s="70"/>
      <c r="E8" s="70"/>
      <c r="F8" s="70"/>
      <c r="K8" s="3"/>
      <c r="L8" s="74" t="s">
        <v>96</v>
      </c>
      <c r="M8" s="74"/>
      <c r="N8" s="74"/>
      <c r="O8" s="74"/>
      <c r="P8" s="74"/>
      <c r="Q8" s="74"/>
      <c r="R8" s="74"/>
      <c r="S8" s="74"/>
      <c r="T8" s="10">
        <v>2</v>
      </c>
      <c r="U8" s="11" t="s">
        <v>95</v>
      </c>
      <c r="V8" s="11">
        <v>30.8</v>
      </c>
      <c r="W8" s="12">
        <f>(V8*100)/154</f>
        <v>20</v>
      </c>
      <c r="X8" s="11">
        <v>100</v>
      </c>
      <c r="Y8" s="11"/>
      <c r="AA8" s="10" t="s">
        <v>140</v>
      </c>
      <c r="AB8" s="11"/>
      <c r="AC8" s="12"/>
      <c r="AE8" s="11" t="s">
        <v>94</v>
      </c>
      <c r="AF8" s="15"/>
      <c r="AG8" s="16"/>
    </row>
    <row r="9" spans="1:33">
      <c r="A9" s="17"/>
      <c r="B9" s="17"/>
      <c r="C9" s="17"/>
      <c r="D9" s="17"/>
      <c r="E9" s="17"/>
      <c r="F9" s="17"/>
      <c r="L9" s="7"/>
      <c r="M9" s="7"/>
      <c r="N9" s="7"/>
      <c r="O9" s="7"/>
      <c r="P9" s="7"/>
      <c r="Q9" s="7"/>
      <c r="R9" s="7"/>
      <c r="S9" s="7"/>
      <c r="T9" s="10">
        <v>3</v>
      </c>
      <c r="U9" s="11" t="s">
        <v>93</v>
      </c>
      <c r="V9" s="11"/>
      <c r="W9" s="12"/>
      <c r="X9" s="11"/>
      <c r="Y9" s="11"/>
      <c r="AA9" s="10" t="s">
        <v>141</v>
      </c>
      <c r="AB9" s="11"/>
      <c r="AC9" s="12"/>
      <c r="AE9" s="11" t="s">
        <v>92</v>
      </c>
      <c r="AF9" s="15"/>
      <c r="AG9" s="16"/>
    </row>
    <row r="10" spans="1:33">
      <c r="A10" s="73" t="s">
        <v>91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0">
        <v>4</v>
      </c>
      <c r="U10" s="11" t="s">
        <v>90</v>
      </c>
      <c r="V10" s="11">
        <v>1</v>
      </c>
      <c r="W10" s="12">
        <f>(V10*100)/154</f>
        <v>0.64935064935064934</v>
      </c>
      <c r="X10" s="11">
        <v>3</v>
      </c>
      <c r="Y10" s="11"/>
      <c r="AA10" s="10" t="s">
        <v>142</v>
      </c>
      <c r="AB10" s="11"/>
      <c r="AC10" s="12"/>
      <c r="AE10" s="11" t="s">
        <v>89</v>
      </c>
      <c r="AF10" s="15"/>
      <c r="AG10" s="16"/>
    </row>
    <row r="11" spans="1:33">
      <c r="A11" s="73" t="s">
        <v>88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10">
        <v>5</v>
      </c>
      <c r="U11" s="11" t="s">
        <v>87</v>
      </c>
      <c r="V11" s="11"/>
      <c r="W11" s="12"/>
      <c r="X11" s="11"/>
      <c r="Y11" s="11"/>
      <c r="AA11" s="10" t="s">
        <v>143</v>
      </c>
      <c r="AB11" s="11"/>
      <c r="AC11" s="12"/>
      <c r="AE11" s="11" t="s">
        <v>86</v>
      </c>
      <c r="AF11" s="15"/>
      <c r="AG11" s="16"/>
    </row>
    <row r="12" spans="1:33">
      <c r="A12" s="73" t="s">
        <v>174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10">
        <v>6</v>
      </c>
      <c r="U12" s="11" t="s">
        <v>85</v>
      </c>
      <c r="V12" s="11"/>
      <c r="W12" s="12"/>
      <c r="X12" s="11"/>
      <c r="Y12" s="11"/>
      <c r="AA12" s="10" t="s">
        <v>144</v>
      </c>
      <c r="AB12" s="11"/>
      <c r="AC12" s="12"/>
      <c r="AE12" s="11" t="s">
        <v>84</v>
      </c>
      <c r="AF12" s="15"/>
      <c r="AG12" s="16"/>
    </row>
    <row r="13" spans="1:33">
      <c r="F13" s="58" t="s">
        <v>124</v>
      </c>
      <c r="G13" s="58"/>
      <c r="H13" s="58"/>
      <c r="I13" s="58"/>
      <c r="J13" s="58"/>
      <c r="K13" s="58"/>
      <c r="L13" s="58"/>
      <c r="M13" s="58"/>
      <c r="N13" s="58"/>
      <c r="S13" s="7"/>
      <c r="T13" s="10">
        <v>7</v>
      </c>
      <c r="U13" s="11" t="s">
        <v>36</v>
      </c>
      <c r="V13" s="11"/>
      <c r="W13" s="12"/>
      <c r="X13" s="11"/>
      <c r="Y13" s="11"/>
      <c r="AA13" s="10" t="s">
        <v>145</v>
      </c>
      <c r="AB13" s="11"/>
      <c r="AC13" s="12"/>
      <c r="AE13" s="11" t="s">
        <v>36</v>
      </c>
      <c r="AF13" s="15"/>
      <c r="AG13" s="16"/>
    </row>
    <row r="14" spans="1:33">
      <c r="A14" s="2" t="s">
        <v>83</v>
      </c>
      <c r="S14" s="7"/>
      <c r="T14" s="10">
        <v>8</v>
      </c>
      <c r="U14" s="11" t="s">
        <v>82</v>
      </c>
      <c r="V14" s="11">
        <v>116.1</v>
      </c>
      <c r="W14" s="12">
        <f>(V14*100)/154</f>
        <v>75.389610389610397</v>
      </c>
      <c r="X14" s="11">
        <f>X15+X16</f>
        <v>571</v>
      </c>
      <c r="Y14" s="11"/>
      <c r="AA14" s="10" t="s">
        <v>146</v>
      </c>
      <c r="AB14" s="11"/>
      <c r="AC14" s="12"/>
      <c r="AE14" s="18" t="s">
        <v>33</v>
      </c>
      <c r="AF14" s="13">
        <v>148</v>
      </c>
      <c r="AG14" s="14">
        <v>100</v>
      </c>
    </row>
    <row r="15" spans="1:33">
      <c r="T15" s="10">
        <v>9</v>
      </c>
      <c r="U15" s="11" t="s">
        <v>81</v>
      </c>
      <c r="V15" s="11">
        <v>116.1</v>
      </c>
      <c r="W15" s="12">
        <f>(V15*100)/154</f>
        <v>75.389610389610397</v>
      </c>
      <c r="X15" s="11">
        <v>432</v>
      </c>
      <c r="Y15" s="11"/>
      <c r="AA15" s="10" t="s">
        <v>147</v>
      </c>
      <c r="AB15" s="11">
        <f>E65+E68+E81+E82+E83+E84+E92+E96+E97</f>
        <v>15.900000000000002</v>
      </c>
      <c r="AC15" s="12">
        <f>(AB15*100)/146.9</f>
        <v>10.823689584751532</v>
      </c>
    </row>
    <row r="16" spans="1:33">
      <c r="A16" s="53" t="s">
        <v>80</v>
      </c>
      <c r="B16" s="53" t="s">
        <v>79</v>
      </c>
      <c r="C16" s="68" t="s">
        <v>78</v>
      </c>
      <c r="D16" s="63" t="s">
        <v>77</v>
      </c>
      <c r="E16" s="53" t="s">
        <v>76</v>
      </c>
      <c r="F16" s="68" t="s">
        <v>75</v>
      </c>
      <c r="G16" s="68" t="s">
        <v>74</v>
      </c>
      <c r="H16" s="68" t="s">
        <v>73</v>
      </c>
      <c r="I16" s="63" t="s">
        <v>72</v>
      </c>
      <c r="J16" s="63"/>
      <c r="K16" s="68" t="s">
        <v>71</v>
      </c>
      <c r="L16" s="68" t="s">
        <v>70</v>
      </c>
      <c r="M16" s="63" t="s">
        <v>69</v>
      </c>
      <c r="N16" s="63"/>
      <c r="O16" s="63"/>
      <c r="P16" s="63"/>
      <c r="Q16" s="63"/>
      <c r="R16" s="63"/>
      <c r="S16" s="68" t="s">
        <v>68</v>
      </c>
      <c r="T16" s="10">
        <v>10</v>
      </c>
      <c r="U16" s="11" t="s">
        <v>67</v>
      </c>
      <c r="V16" s="11"/>
      <c r="W16" s="12"/>
      <c r="X16" s="11">
        <v>139</v>
      </c>
      <c r="Y16" s="11"/>
      <c r="AA16" s="10" t="s">
        <v>148</v>
      </c>
      <c r="AB16" s="11"/>
      <c r="AC16" s="12">
        <f>(AB16*100)/146.9</f>
        <v>0</v>
      </c>
    </row>
    <row r="17" spans="1:33">
      <c r="A17" s="54"/>
      <c r="B17" s="54"/>
      <c r="C17" s="68"/>
      <c r="D17" s="63"/>
      <c r="E17" s="54"/>
      <c r="F17" s="68"/>
      <c r="G17" s="68"/>
      <c r="H17" s="68"/>
      <c r="I17" s="63"/>
      <c r="J17" s="63"/>
      <c r="K17" s="68"/>
      <c r="L17" s="68"/>
      <c r="M17" s="63"/>
      <c r="N17" s="63"/>
      <c r="O17" s="63"/>
      <c r="P17" s="63"/>
      <c r="Q17" s="63"/>
      <c r="R17" s="63"/>
      <c r="S17" s="68"/>
      <c r="T17" s="10">
        <v>11</v>
      </c>
      <c r="U17" s="11" t="s">
        <v>66</v>
      </c>
      <c r="V17" s="11"/>
      <c r="W17" s="12"/>
      <c r="X17" s="11"/>
      <c r="Y17" s="11"/>
      <c r="AA17" s="10" t="s">
        <v>149</v>
      </c>
      <c r="AB17" s="11"/>
      <c r="AC17" s="12"/>
      <c r="AE17" s="58" t="s">
        <v>65</v>
      </c>
      <c r="AF17" s="58"/>
      <c r="AG17" s="58"/>
    </row>
    <row r="18" spans="1:33">
      <c r="A18" s="54"/>
      <c r="B18" s="54"/>
      <c r="C18" s="68"/>
      <c r="D18" s="63"/>
      <c r="E18" s="54"/>
      <c r="F18" s="68"/>
      <c r="G18" s="68"/>
      <c r="H18" s="68"/>
      <c r="I18" s="68" t="s">
        <v>150</v>
      </c>
      <c r="J18" s="53" t="s">
        <v>64</v>
      </c>
      <c r="K18" s="68"/>
      <c r="L18" s="68"/>
      <c r="M18" s="53" t="s">
        <v>63</v>
      </c>
      <c r="N18" s="63" t="s">
        <v>62</v>
      </c>
      <c r="O18" s="63"/>
      <c r="P18" s="63"/>
      <c r="Q18" s="63"/>
      <c r="R18" s="63"/>
      <c r="S18" s="68"/>
      <c r="T18" s="10">
        <v>12</v>
      </c>
      <c r="U18" s="11" t="s">
        <v>61</v>
      </c>
      <c r="V18" s="11"/>
      <c r="W18" s="12"/>
      <c r="X18" s="11"/>
      <c r="Y18" s="11"/>
      <c r="AA18" s="10" t="s">
        <v>151</v>
      </c>
      <c r="AB18" s="11"/>
      <c r="AC18" s="12"/>
    </row>
    <row r="19" spans="1:33">
      <c r="A19" s="54"/>
      <c r="B19" s="54"/>
      <c r="C19" s="68"/>
      <c r="D19" s="63"/>
      <c r="E19" s="54"/>
      <c r="F19" s="68"/>
      <c r="G19" s="68"/>
      <c r="H19" s="68"/>
      <c r="I19" s="68"/>
      <c r="J19" s="54"/>
      <c r="K19" s="68"/>
      <c r="L19" s="68"/>
      <c r="M19" s="54"/>
      <c r="N19" s="63"/>
      <c r="O19" s="63"/>
      <c r="P19" s="63"/>
      <c r="Q19" s="63"/>
      <c r="R19" s="63"/>
      <c r="S19" s="68"/>
      <c r="T19" s="10">
        <v>13</v>
      </c>
      <c r="U19" s="11" t="s">
        <v>60</v>
      </c>
      <c r="V19" s="11"/>
      <c r="W19" s="12"/>
      <c r="X19" s="11"/>
      <c r="Y19" s="11"/>
      <c r="AA19" s="10" t="s">
        <v>152</v>
      </c>
      <c r="AB19" s="11"/>
      <c r="AC19" s="12"/>
      <c r="AE19" s="63" t="s">
        <v>59</v>
      </c>
      <c r="AF19" s="53" t="s">
        <v>42</v>
      </c>
      <c r="AG19" s="64" t="s">
        <v>41</v>
      </c>
    </row>
    <row r="20" spans="1:33">
      <c r="A20" s="54"/>
      <c r="B20" s="54"/>
      <c r="C20" s="68"/>
      <c r="D20" s="63"/>
      <c r="E20" s="54"/>
      <c r="F20" s="68"/>
      <c r="G20" s="68"/>
      <c r="H20" s="68"/>
      <c r="I20" s="68"/>
      <c r="J20" s="54"/>
      <c r="K20" s="68"/>
      <c r="L20" s="68"/>
      <c r="M20" s="54"/>
      <c r="N20" s="63" t="s">
        <v>21</v>
      </c>
      <c r="O20" s="63" t="s">
        <v>58</v>
      </c>
      <c r="P20" s="63" t="s">
        <v>127</v>
      </c>
      <c r="Q20" s="63" t="s">
        <v>57</v>
      </c>
      <c r="R20" s="63"/>
      <c r="S20" s="68"/>
      <c r="T20" s="10">
        <v>14</v>
      </c>
      <c r="U20" s="11" t="s">
        <v>56</v>
      </c>
      <c r="V20" s="11"/>
      <c r="W20" s="12"/>
      <c r="X20" s="11"/>
      <c r="Y20" s="11"/>
      <c r="AA20" s="10" t="s">
        <v>153</v>
      </c>
      <c r="AB20" s="11"/>
      <c r="AC20" s="12"/>
      <c r="AE20" s="64"/>
      <c r="AF20" s="55"/>
      <c r="AG20" s="67"/>
    </row>
    <row r="21" spans="1:33">
      <c r="A21" s="55"/>
      <c r="B21" s="55"/>
      <c r="C21" s="68"/>
      <c r="D21" s="63"/>
      <c r="E21" s="55"/>
      <c r="F21" s="68"/>
      <c r="G21" s="68"/>
      <c r="H21" s="68"/>
      <c r="I21" s="68"/>
      <c r="J21" s="55"/>
      <c r="K21" s="68"/>
      <c r="L21" s="68"/>
      <c r="M21" s="55"/>
      <c r="N21" s="63"/>
      <c r="O21" s="63"/>
      <c r="P21" s="63"/>
      <c r="Q21" s="63"/>
      <c r="R21" s="63"/>
      <c r="S21" s="68"/>
      <c r="T21" s="10">
        <v>15</v>
      </c>
      <c r="U21" s="11" t="s">
        <v>55</v>
      </c>
      <c r="V21" s="11"/>
      <c r="W21" s="12"/>
      <c r="X21" s="11"/>
      <c r="Y21" s="11"/>
      <c r="AA21" s="10" t="s">
        <v>154</v>
      </c>
      <c r="AB21" s="11">
        <f>E49+E63+E64+E69+E93+E94+E95</f>
        <v>16.899999999999999</v>
      </c>
      <c r="AC21" s="12">
        <f>(AB21*100)/146.9</f>
        <v>11.504424778761059</v>
      </c>
      <c r="AE21" s="11" t="s">
        <v>54</v>
      </c>
      <c r="AF21" s="13">
        <v>148</v>
      </c>
      <c r="AG21" s="14">
        <v>100</v>
      </c>
    </row>
    <row r="22" spans="1:3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0">
        <v>16</v>
      </c>
      <c r="Q22" s="10">
        <v>17</v>
      </c>
      <c r="R22" s="10">
        <v>18</v>
      </c>
      <c r="S22" s="10">
        <v>19</v>
      </c>
      <c r="T22" s="10">
        <v>16</v>
      </c>
      <c r="U22" s="11" t="s">
        <v>53</v>
      </c>
      <c r="V22" s="11"/>
      <c r="W22" s="12"/>
      <c r="X22" s="11"/>
      <c r="Y22" s="11"/>
      <c r="AA22" s="10" t="s">
        <v>155</v>
      </c>
      <c r="AB22" s="11">
        <f>E66+E67+E85</f>
        <v>4</v>
      </c>
      <c r="AC22" s="12">
        <f>(AB22*100)/146.9</f>
        <v>2.7229407760381212</v>
      </c>
      <c r="AE22" s="11" t="s">
        <v>52</v>
      </c>
      <c r="AF22" s="13"/>
      <c r="AG22" s="14"/>
    </row>
    <row r="23" spans="1:33">
      <c r="A23" s="19" t="s">
        <v>51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10">
        <v>17</v>
      </c>
      <c r="U23" s="11" t="s">
        <v>50</v>
      </c>
      <c r="V23" s="11"/>
      <c r="W23" s="12"/>
      <c r="X23" s="11"/>
      <c r="Y23" s="11"/>
      <c r="AA23" s="10" t="s">
        <v>156</v>
      </c>
      <c r="AB23" s="11"/>
      <c r="AC23" s="12">
        <f>(AB23*100)/166.5</f>
        <v>0</v>
      </c>
      <c r="AE23" s="18" t="s">
        <v>33</v>
      </c>
      <c r="AF23" s="13">
        <v>148</v>
      </c>
      <c r="AG23" s="14">
        <v>100</v>
      </c>
    </row>
    <row r="24" spans="1:33">
      <c r="A24" s="19" t="s">
        <v>49</v>
      </c>
      <c r="B24" s="15">
        <v>1</v>
      </c>
      <c r="C24" s="15">
        <v>4</v>
      </c>
      <c r="D24" s="15">
        <v>2.1</v>
      </c>
      <c r="E24" s="15">
        <v>3</v>
      </c>
      <c r="F24" s="15" t="s">
        <v>21</v>
      </c>
      <c r="G24" s="15" t="s">
        <v>23</v>
      </c>
      <c r="H24" s="15" t="s">
        <v>169</v>
      </c>
      <c r="I24" s="20" t="s">
        <v>15</v>
      </c>
      <c r="J24" s="15" t="s">
        <v>14</v>
      </c>
      <c r="K24" s="15" t="s">
        <v>20</v>
      </c>
      <c r="L24" s="21" t="s">
        <v>19</v>
      </c>
      <c r="M24" s="15">
        <f t="shared" ref="M24:M33" si="0">N24+O24+P24</f>
        <v>10.7</v>
      </c>
      <c r="N24" s="15">
        <v>10.7</v>
      </c>
      <c r="O24" s="15"/>
      <c r="P24" s="15"/>
      <c r="Q24" s="15"/>
      <c r="R24" s="15"/>
      <c r="S24" s="11"/>
      <c r="T24" s="10"/>
      <c r="U24" s="11"/>
      <c r="V24" s="11"/>
      <c r="W24" s="12"/>
      <c r="X24" s="11"/>
      <c r="Y24" s="11"/>
      <c r="AA24" s="10"/>
      <c r="AB24" s="11"/>
      <c r="AC24" s="12"/>
      <c r="AE24" s="22"/>
      <c r="AF24" s="22"/>
      <c r="AG24" s="23"/>
    </row>
    <row r="25" spans="1:33">
      <c r="A25" s="19"/>
      <c r="B25" s="15">
        <v>2</v>
      </c>
      <c r="C25" s="15">
        <v>8</v>
      </c>
      <c r="D25" s="15">
        <v>1.1000000000000001</v>
      </c>
      <c r="E25" s="15">
        <v>0.5</v>
      </c>
      <c r="F25" s="15" t="s">
        <v>21</v>
      </c>
      <c r="G25" s="15" t="s">
        <v>23</v>
      </c>
      <c r="H25" s="15" t="s">
        <v>169</v>
      </c>
      <c r="I25" s="20" t="s">
        <v>15</v>
      </c>
      <c r="J25" s="15" t="s">
        <v>14</v>
      </c>
      <c r="K25" s="15" t="s">
        <v>20</v>
      </c>
      <c r="L25" s="21" t="s">
        <v>19</v>
      </c>
      <c r="M25" s="15">
        <f t="shared" si="0"/>
        <v>1.8</v>
      </c>
      <c r="N25" s="15">
        <v>1.8</v>
      </c>
      <c r="O25" s="15"/>
      <c r="P25" s="15"/>
      <c r="Q25" s="15"/>
      <c r="R25" s="15"/>
      <c r="S25" s="11"/>
      <c r="T25" s="10">
        <v>18</v>
      </c>
      <c r="U25" s="11" t="s">
        <v>48</v>
      </c>
      <c r="V25" s="11"/>
      <c r="W25" s="12"/>
      <c r="X25" s="11"/>
      <c r="Y25" s="11"/>
      <c r="AA25" s="10" t="s">
        <v>157</v>
      </c>
      <c r="AB25" s="11"/>
      <c r="AC25" s="12"/>
      <c r="AE25" s="22"/>
      <c r="AF25" s="22"/>
      <c r="AG25" s="23"/>
    </row>
    <row r="26" spans="1:33">
      <c r="A26" s="19"/>
      <c r="B26" s="15">
        <v>3</v>
      </c>
      <c r="C26" s="15">
        <v>8</v>
      </c>
      <c r="D26" s="15">
        <v>10</v>
      </c>
      <c r="E26" s="15">
        <v>2.5</v>
      </c>
      <c r="F26" s="15" t="s">
        <v>21</v>
      </c>
      <c r="G26" s="15" t="s">
        <v>23</v>
      </c>
      <c r="H26" s="15" t="s">
        <v>169</v>
      </c>
      <c r="I26" s="20" t="s">
        <v>15</v>
      </c>
      <c r="J26" s="15" t="s">
        <v>14</v>
      </c>
      <c r="K26" s="15" t="s">
        <v>20</v>
      </c>
      <c r="L26" s="21" t="s">
        <v>19</v>
      </c>
      <c r="M26" s="15">
        <f t="shared" si="0"/>
        <v>8.9</v>
      </c>
      <c r="N26" s="15">
        <v>8.9</v>
      </c>
      <c r="O26" s="15"/>
      <c r="P26" s="15"/>
      <c r="Q26" s="15"/>
      <c r="R26" s="15"/>
      <c r="S26" s="11"/>
      <c r="T26" s="10">
        <v>19</v>
      </c>
      <c r="U26" s="11" t="s">
        <v>47</v>
      </c>
      <c r="V26" s="11"/>
      <c r="W26" s="52"/>
      <c r="X26" s="11"/>
      <c r="Y26" s="11"/>
      <c r="AA26" s="10" t="s">
        <v>158</v>
      </c>
      <c r="AB26" s="11"/>
      <c r="AC26" s="12"/>
      <c r="AE26" s="58" t="s">
        <v>46</v>
      </c>
      <c r="AF26" s="58"/>
      <c r="AG26" s="58"/>
    </row>
    <row r="27" spans="1:33">
      <c r="A27" s="19"/>
      <c r="B27" s="15">
        <v>4</v>
      </c>
      <c r="C27" s="15">
        <v>17</v>
      </c>
      <c r="D27" s="15">
        <v>2</v>
      </c>
      <c r="E27" s="15">
        <v>2.2999999999999998</v>
      </c>
      <c r="F27" s="15" t="s">
        <v>21</v>
      </c>
      <c r="G27" s="15" t="s">
        <v>23</v>
      </c>
      <c r="H27" s="15" t="s">
        <v>169</v>
      </c>
      <c r="I27" s="20" t="s">
        <v>15</v>
      </c>
      <c r="J27" s="15" t="s">
        <v>14</v>
      </c>
      <c r="K27" s="15" t="s">
        <v>20</v>
      </c>
      <c r="L27" s="21" t="s">
        <v>19</v>
      </c>
      <c r="M27" s="15">
        <f t="shared" si="0"/>
        <v>8.1999999999999993</v>
      </c>
      <c r="N27" s="15">
        <v>8.1999999999999993</v>
      </c>
      <c r="O27" s="15"/>
      <c r="P27" s="15"/>
      <c r="Q27" s="15"/>
      <c r="R27" s="15"/>
      <c r="S27" s="11"/>
      <c r="T27" s="10">
        <v>20</v>
      </c>
      <c r="U27" s="11" t="s">
        <v>45</v>
      </c>
      <c r="V27" s="11"/>
      <c r="W27" s="12"/>
      <c r="X27" s="11"/>
      <c r="Y27" s="11"/>
      <c r="AA27" s="10" t="s">
        <v>159</v>
      </c>
      <c r="AB27" s="11"/>
      <c r="AC27" s="12"/>
    </row>
    <row r="28" spans="1:33" ht="12.75" customHeight="1">
      <c r="A28" s="19"/>
      <c r="B28" s="15">
        <v>5</v>
      </c>
      <c r="C28" s="15">
        <v>18</v>
      </c>
      <c r="D28" s="15">
        <v>17</v>
      </c>
      <c r="E28" s="15">
        <v>0.4</v>
      </c>
      <c r="F28" s="15" t="s">
        <v>21</v>
      </c>
      <c r="G28" s="15" t="s">
        <v>23</v>
      </c>
      <c r="H28" s="15" t="s">
        <v>169</v>
      </c>
      <c r="I28" s="20" t="s">
        <v>15</v>
      </c>
      <c r="J28" s="15" t="s">
        <v>14</v>
      </c>
      <c r="K28" s="15" t="s">
        <v>20</v>
      </c>
      <c r="L28" s="21" t="s">
        <v>19</v>
      </c>
      <c r="M28" s="15">
        <f t="shared" si="0"/>
        <v>1.4</v>
      </c>
      <c r="N28" s="15">
        <v>1.4</v>
      </c>
      <c r="O28" s="15"/>
      <c r="P28" s="15"/>
      <c r="Q28" s="15"/>
      <c r="R28" s="15"/>
      <c r="S28" s="11"/>
      <c r="T28" s="10">
        <v>21</v>
      </c>
      <c r="U28" s="11" t="s">
        <v>44</v>
      </c>
      <c r="V28" s="11"/>
      <c r="W28" s="12"/>
      <c r="X28" s="11"/>
      <c r="Y28" s="11"/>
      <c r="AA28" s="10" t="s">
        <v>161</v>
      </c>
      <c r="AB28" s="11">
        <f>E38+E40+E41+E42+E43+E44+E45+E46+E48+E61+E70+E71+E72+E79+E86+E87+E88+E89</f>
        <v>105.3</v>
      </c>
      <c r="AC28" s="12">
        <f>(AB28*100)/146.9</f>
        <v>71.681415929203538</v>
      </c>
      <c r="AE28" s="24" t="s">
        <v>43</v>
      </c>
      <c r="AF28" s="25" t="s">
        <v>42</v>
      </c>
      <c r="AG28" s="26" t="s">
        <v>41</v>
      </c>
    </row>
    <row r="29" spans="1:33" ht="12.75" customHeight="1">
      <c r="A29" s="19"/>
      <c r="B29" s="15">
        <v>6</v>
      </c>
      <c r="C29" s="15">
        <v>18</v>
      </c>
      <c r="D29" s="15">
        <v>21</v>
      </c>
      <c r="E29" s="15">
        <v>2</v>
      </c>
      <c r="F29" s="15" t="s">
        <v>21</v>
      </c>
      <c r="G29" s="15" t="s">
        <v>23</v>
      </c>
      <c r="H29" s="15" t="s">
        <v>169</v>
      </c>
      <c r="I29" s="20" t="s">
        <v>15</v>
      </c>
      <c r="J29" s="15" t="s">
        <v>14</v>
      </c>
      <c r="K29" s="15" t="s">
        <v>20</v>
      </c>
      <c r="L29" s="21" t="s">
        <v>19</v>
      </c>
      <c r="M29" s="15">
        <f t="shared" si="0"/>
        <v>7.1</v>
      </c>
      <c r="N29" s="15">
        <v>7.1</v>
      </c>
      <c r="O29" s="15"/>
      <c r="P29" s="15"/>
      <c r="Q29" s="15"/>
      <c r="R29" s="15"/>
      <c r="S29" s="11"/>
      <c r="T29" s="10"/>
      <c r="U29" s="11"/>
      <c r="V29" s="11"/>
      <c r="W29" s="12"/>
      <c r="X29" s="11"/>
      <c r="Y29" s="11"/>
      <c r="AA29" s="10"/>
      <c r="AB29" s="11"/>
      <c r="AC29" s="12"/>
      <c r="AE29" s="24"/>
      <c r="AF29" s="27"/>
      <c r="AG29" s="28"/>
    </row>
    <row r="30" spans="1:33">
      <c r="A30" s="19"/>
      <c r="B30" s="15">
        <v>7</v>
      </c>
      <c r="C30" s="15">
        <v>29</v>
      </c>
      <c r="D30" s="15">
        <v>16</v>
      </c>
      <c r="E30" s="15">
        <v>1.9</v>
      </c>
      <c r="F30" s="15" t="s">
        <v>21</v>
      </c>
      <c r="G30" s="15" t="s">
        <v>23</v>
      </c>
      <c r="H30" s="15" t="s">
        <v>169</v>
      </c>
      <c r="I30" s="20" t="s">
        <v>15</v>
      </c>
      <c r="J30" s="15" t="s">
        <v>14</v>
      </c>
      <c r="K30" s="15" t="s">
        <v>20</v>
      </c>
      <c r="L30" s="21" t="s">
        <v>19</v>
      </c>
      <c r="M30" s="15">
        <f t="shared" si="0"/>
        <v>6.8</v>
      </c>
      <c r="N30" s="15">
        <v>6.8</v>
      </c>
      <c r="O30" s="15"/>
      <c r="P30" s="15"/>
      <c r="Q30" s="15"/>
      <c r="R30" s="15"/>
      <c r="S30" s="11"/>
      <c r="T30" s="10">
        <v>22</v>
      </c>
      <c r="U30" s="11" t="s">
        <v>40</v>
      </c>
      <c r="V30" s="11"/>
      <c r="W30" s="12"/>
      <c r="X30" s="11"/>
      <c r="Y30" s="11"/>
      <c r="AA30" s="10" t="s">
        <v>162</v>
      </c>
      <c r="AB30" s="11">
        <f>E47</f>
        <v>4.8</v>
      </c>
      <c r="AC30" s="12">
        <f>(AB30*100)/166.5</f>
        <v>2.8828828828828827</v>
      </c>
      <c r="AE30" s="11" t="s">
        <v>39</v>
      </c>
      <c r="AF30" s="13"/>
      <c r="AG30" s="14"/>
    </row>
    <row r="31" spans="1:33">
      <c r="A31" s="19"/>
      <c r="B31" s="15">
        <v>8</v>
      </c>
      <c r="C31" s="15">
        <v>62</v>
      </c>
      <c r="D31" s="15">
        <v>2</v>
      </c>
      <c r="E31" s="15">
        <v>4.4000000000000004</v>
      </c>
      <c r="F31" s="15" t="s">
        <v>21</v>
      </c>
      <c r="G31" s="15" t="s">
        <v>23</v>
      </c>
      <c r="H31" s="15" t="s">
        <v>169</v>
      </c>
      <c r="I31" s="20" t="s">
        <v>15</v>
      </c>
      <c r="J31" s="15" t="s">
        <v>14</v>
      </c>
      <c r="K31" s="15" t="s">
        <v>20</v>
      </c>
      <c r="L31" s="21" t="s">
        <v>19</v>
      </c>
      <c r="M31" s="15">
        <f t="shared" si="0"/>
        <v>15.7</v>
      </c>
      <c r="N31" s="15">
        <v>15.7</v>
      </c>
      <c r="O31" s="15"/>
      <c r="P31" s="15"/>
      <c r="Q31" s="15"/>
      <c r="R31" s="15"/>
      <c r="S31" s="11"/>
      <c r="T31" s="10">
        <v>23</v>
      </c>
      <c r="U31" s="11" t="s">
        <v>38</v>
      </c>
      <c r="V31" s="11"/>
      <c r="W31" s="12"/>
      <c r="X31" s="11"/>
      <c r="Y31" s="11"/>
      <c r="AA31" s="10" t="s">
        <v>163</v>
      </c>
      <c r="AB31" s="11"/>
      <c r="AC31" s="12"/>
      <c r="AE31" s="29" t="s">
        <v>37</v>
      </c>
      <c r="AF31" s="13">
        <v>148</v>
      </c>
      <c r="AG31" s="14">
        <v>100</v>
      </c>
    </row>
    <row r="32" spans="1:33">
      <c r="A32" s="19"/>
      <c r="B32" s="15">
        <v>9</v>
      </c>
      <c r="C32" s="15">
        <v>67</v>
      </c>
      <c r="D32" s="15">
        <v>6.1</v>
      </c>
      <c r="E32" s="15">
        <v>3.4</v>
      </c>
      <c r="F32" s="15" t="s">
        <v>21</v>
      </c>
      <c r="G32" s="15" t="s">
        <v>23</v>
      </c>
      <c r="H32" s="15" t="s">
        <v>169</v>
      </c>
      <c r="I32" s="20" t="s">
        <v>15</v>
      </c>
      <c r="J32" s="15" t="s">
        <v>14</v>
      </c>
      <c r="K32" s="15" t="s">
        <v>20</v>
      </c>
      <c r="L32" s="21" t="s">
        <v>19</v>
      </c>
      <c r="M32" s="15">
        <f t="shared" si="0"/>
        <v>12.2</v>
      </c>
      <c r="N32" s="15">
        <v>12.2</v>
      </c>
      <c r="O32" s="15"/>
      <c r="P32" s="15"/>
      <c r="Q32" s="15"/>
      <c r="R32" s="15"/>
      <c r="S32" s="11"/>
      <c r="T32" s="10">
        <v>24</v>
      </c>
      <c r="U32" s="11" t="s">
        <v>36</v>
      </c>
      <c r="V32" s="11"/>
      <c r="W32" s="12"/>
      <c r="X32" s="11"/>
      <c r="Y32" s="11"/>
      <c r="Z32" s="7"/>
      <c r="AA32" s="10" t="s">
        <v>164</v>
      </c>
      <c r="AB32" s="11"/>
      <c r="AC32" s="12"/>
      <c r="AE32" s="11" t="s">
        <v>35</v>
      </c>
      <c r="AF32" s="13"/>
      <c r="AG32" s="14"/>
    </row>
    <row r="33" spans="1:33" ht="14.25">
      <c r="A33" s="19"/>
      <c r="B33" s="15">
        <v>10</v>
      </c>
      <c r="C33" s="15">
        <v>83</v>
      </c>
      <c r="D33" s="15">
        <v>4.0999999999999996</v>
      </c>
      <c r="E33" s="15">
        <v>2.8</v>
      </c>
      <c r="F33" s="15" t="s">
        <v>21</v>
      </c>
      <c r="G33" s="15" t="s">
        <v>160</v>
      </c>
      <c r="H33" s="15" t="s">
        <v>169</v>
      </c>
      <c r="I33" s="20" t="s">
        <v>15</v>
      </c>
      <c r="J33" s="15" t="s">
        <v>14</v>
      </c>
      <c r="K33" s="15" t="s">
        <v>20</v>
      </c>
      <c r="L33" s="21" t="s">
        <v>19</v>
      </c>
      <c r="M33" s="15">
        <f t="shared" si="0"/>
        <v>10</v>
      </c>
      <c r="N33" s="15">
        <v>10</v>
      </c>
      <c r="O33" s="15"/>
      <c r="P33" s="15"/>
      <c r="Q33" s="15"/>
      <c r="R33" s="15"/>
      <c r="S33" s="11"/>
      <c r="T33" s="72" t="s">
        <v>33</v>
      </c>
      <c r="U33" s="72"/>
      <c r="V33" s="51">
        <f>V7+V14+V26</f>
        <v>147.9</v>
      </c>
      <c r="W33" s="51">
        <v>100</v>
      </c>
      <c r="X33" s="43">
        <f>X7+X15+X16</f>
        <v>674</v>
      </c>
      <c r="Y33" s="43"/>
      <c r="Z33" s="7"/>
      <c r="AA33" s="18" t="s">
        <v>33</v>
      </c>
      <c r="AB33" s="50">
        <v>148</v>
      </c>
      <c r="AC33" s="51">
        <f>SUM(AC7:AC32)</f>
        <v>99.615353951637132</v>
      </c>
      <c r="AE33" s="11" t="s">
        <v>34</v>
      </c>
      <c r="AF33" s="30"/>
      <c r="AG33" s="31"/>
    </row>
    <row r="34" spans="1:33" ht="14.25" customHeight="1">
      <c r="A34" s="32"/>
      <c r="B34" s="15"/>
      <c r="C34" s="15"/>
      <c r="D34" s="15"/>
      <c r="E34" s="15"/>
      <c r="F34" s="15"/>
      <c r="G34" s="15"/>
      <c r="H34" s="15"/>
      <c r="I34" s="20"/>
      <c r="J34" s="15"/>
      <c r="K34" s="15"/>
      <c r="L34" s="21"/>
      <c r="M34" s="15"/>
      <c r="N34" s="15"/>
      <c r="O34" s="15"/>
      <c r="P34" s="15"/>
      <c r="Q34" s="15"/>
      <c r="R34" s="15"/>
      <c r="S34" s="11"/>
      <c r="T34" s="5"/>
      <c r="U34" s="7"/>
      <c r="V34" s="7"/>
      <c r="W34" s="33"/>
      <c r="X34" s="7"/>
      <c r="Y34" s="7"/>
      <c r="Z34" s="7"/>
      <c r="AA34" s="5"/>
      <c r="AB34" s="7"/>
      <c r="AC34" s="33"/>
      <c r="AE34" s="22"/>
      <c r="AF34" s="34"/>
      <c r="AG34" s="35"/>
    </row>
    <row r="35" spans="1:33" ht="14.25">
      <c r="A35" s="19"/>
      <c r="B35" s="15"/>
      <c r="C35" s="15"/>
      <c r="D35" s="15"/>
      <c r="E35" s="15"/>
      <c r="F35" s="15"/>
      <c r="G35" s="15"/>
      <c r="H35" s="15"/>
      <c r="I35" s="20"/>
      <c r="J35" s="15"/>
      <c r="K35" s="15"/>
      <c r="L35" s="21"/>
      <c r="M35" s="15"/>
      <c r="N35" s="15"/>
      <c r="O35" s="15"/>
      <c r="P35" s="15"/>
      <c r="Q35" s="15"/>
      <c r="R35" s="15"/>
      <c r="S35" s="11"/>
      <c r="T35" s="2" t="s">
        <v>120</v>
      </c>
      <c r="AA35" s="60" t="s">
        <v>172</v>
      </c>
      <c r="AB35" s="60"/>
      <c r="AC35" s="33"/>
      <c r="AE35" s="36" t="s">
        <v>33</v>
      </c>
      <c r="AF35" s="30">
        <v>148</v>
      </c>
      <c r="AG35" s="31">
        <v>100</v>
      </c>
    </row>
    <row r="36" spans="1:33">
      <c r="A36" s="19"/>
      <c r="B36" s="15"/>
      <c r="C36" s="15"/>
      <c r="D36" s="15"/>
      <c r="E36" s="15"/>
      <c r="F36" s="15"/>
      <c r="G36" s="15"/>
      <c r="H36" s="15"/>
      <c r="I36" s="20"/>
      <c r="J36" s="15"/>
      <c r="K36" s="15"/>
      <c r="L36" s="21"/>
      <c r="M36" s="15"/>
      <c r="N36" s="15"/>
      <c r="O36" s="15"/>
      <c r="P36" s="15"/>
      <c r="Q36" s="15"/>
      <c r="R36" s="15"/>
      <c r="S36" s="11"/>
      <c r="U36" s="4" t="s">
        <v>30</v>
      </c>
      <c r="X36" s="2" t="s">
        <v>29</v>
      </c>
      <c r="AA36" s="59" t="s">
        <v>28</v>
      </c>
      <c r="AB36" s="59"/>
      <c r="AC36" s="33"/>
      <c r="AE36" s="22"/>
      <c r="AF36" s="22"/>
      <c r="AG36" s="23"/>
    </row>
    <row r="37" spans="1:33">
      <c r="A37" s="19"/>
      <c r="B37" s="15"/>
      <c r="C37" s="15"/>
      <c r="D37" s="15"/>
      <c r="E37" s="15"/>
      <c r="F37" s="15"/>
      <c r="G37" s="15"/>
      <c r="H37" s="15"/>
      <c r="I37" s="20"/>
      <c r="J37" s="15"/>
      <c r="K37" s="15"/>
      <c r="L37" s="21"/>
      <c r="M37" s="15"/>
      <c r="N37" s="15"/>
      <c r="O37" s="15"/>
      <c r="P37" s="15"/>
      <c r="Q37" s="15"/>
      <c r="R37" s="15"/>
      <c r="S37" s="11"/>
      <c r="T37" s="5"/>
      <c r="U37" s="7"/>
      <c r="V37" s="7"/>
      <c r="W37" s="33"/>
      <c r="X37" s="7"/>
      <c r="Y37" s="7"/>
      <c r="Z37" s="7"/>
      <c r="AA37" s="5"/>
      <c r="AB37" s="7"/>
      <c r="AC37" s="33"/>
      <c r="AE37" s="22"/>
      <c r="AF37" s="22"/>
      <c r="AG37" s="23"/>
    </row>
    <row r="38" spans="1:33">
      <c r="A38" s="37" t="s">
        <v>13</v>
      </c>
      <c r="B38" s="13"/>
      <c r="C38" s="13"/>
      <c r="D38" s="13"/>
      <c r="E38" s="13">
        <f>SUM(E24:E37)</f>
        <v>23.2</v>
      </c>
      <c r="F38" s="13"/>
      <c r="G38" s="13"/>
      <c r="H38" s="13"/>
      <c r="I38" s="13"/>
      <c r="J38" s="13"/>
      <c r="K38" s="13"/>
      <c r="L38" s="38"/>
      <c r="M38" s="13">
        <f>SUM(M24:M37)</f>
        <v>82.8</v>
      </c>
      <c r="N38" s="13">
        <f>SUM(N24:N37)</f>
        <v>82.8</v>
      </c>
      <c r="O38" s="13">
        <f>SUM(O24:O37)</f>
        <v>0</v>
      </c>
      <c r="P38" s="13">
        <f>SUM(P24:P37)</f>
        <v>0</v>
      </c>
      <c r="Q38" s="15"/>
      <c r="R38" s="15"/>
      <c r="S38" s="11"/>
      <c r="T38" s="5"/>
      <c r="U38" s="7"/>
      <c r="V38" s="7"/>
      <c r="W38" s="33"/>
      <c r="X38" s="7"/>
      <c r="Y38" s="7"/>
      <c r="Z38" s="7"/>
      <c r="AA38" s="5"/>
      <c r="AB38" s="7"/>
      <c r="AC38" s="33"/>
      <c r="AE38" s="22"/>
      <c r="AF38" s="22"/>
      <c r="AG38" s="23"/>
    </row>
    <row r="39" spans="1:33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1"/>
      <c r="M39" s="15"/>
      <c r="N39" s="15"/>
      <c r="O39" s="15"/>
      <c r="P39" s="15"/>
      <c r="Q39" s="15"/>
      <c r="R39" s="15"/>
      <c r="S39" s="11"/>
      <c r="T39" s="5"/>
      <c r="U39" s="7"/>
      <c r="V39" s="7"/>
      <c r="W39" s="33"/>
      <c r="X39" s="7"/>
      <c r="Y39" s="7"/>
      <c r="Z39" s="7"/>
      <c r="AA39" s="5"/>
      <c r="AB39" s="7"/>
      <c r="AC39" s="33"/>
      <c r="AE39" s="22"/>
      <c r="AF39" s="22"/>
      <c r="AG39" s="23"/>
    </row>
    <row r="40" spans="1:33">
      <c r="A40" s="19" t="s">
        <v>32</v>
      </c>
      <c r="B40" s="15">
        <v>1</v>
      </c>
      <c r="C40" s="15">
        <v>10</v>
      </c>
      <c r="D40" s="15">
        <v>4.0999999999999996</v>
      </c>
      <c r="E40" s="15">
        <v>4.3</v>
      </c>
      <c r="F40" s="15" t="s">
        <v>21</v>
      </c>
      <c r="G40" s="15" t="s">
        <v>23</v>
      </c>
      <c r="H40" s="15" t="s">
        <v>169</v>
      </c>
      <c r="I40" s="20" t="s">
        <v>15</v>
      </c>
      <c r="J40" s="15" t="s">
        <v>14</v>
      </c>
      <c r="K40" s="15" t="s">
        <v>20</v>
      </c>
      <c r="L40" s="21" t="s">
        <v>19</v>
      </c>
      <c r="M40" s="15">
        <f t="shared" ref="M40:M49" si="1">O40+P40+N40</f>
        <v>15.5</v>
      </c>
      <c r="N40" s="15">
        <v>15.5</v>
      </c>
      <c r="O40" s="15"/>
      <c r="P40" s="15"/>
      <c r="Q40" s="15"/>
      <c r="R40" s="15"/>
      <c r="S40" s="11"/>
      <c r="AC40" s="33"/>
      <c r="AE40" s="22"/>
      <c r="AF40" s="22"/>
      <c r="AG40" s="23"/>
    </row>
    <row r="41" spans="1:33">
      <c r="A41" s="19"/>
      <c r="B41" s="15">
        <v>2</v>
      </c>
      <c r="C41" s="15">
        <v>13</v>
      </c>
      <c r="D41" s="15">
        <v>10.1</v>
      </c>
      <c r="E41" s="15">
        <v>2.2999999999999998</v>
      </c>
      <c r="F41" s="15" t="s">
        <v>21</v>
      </c>
      <c r="G41" s="15" t="s">
        <v>160</v>
      </c>
      <c r="H41" s="15" t="s">
        <v>169</v>
      </c>
      <c r="I41" s="20" t="s">
        <v>31</v>
      </c>
      <c r="J41" s="15" t="s">
        <v>14</v>
      </c>
      <c r="K41" s="15" t="s">
        <v>20</v>
      </c>
      <c r="L41" s="21" t="s">
        <v>19</v>
      </c>
      <c r="M41" s="15">
        <f t="shared" si="1"/>
        <v>8.3000000000000007</v>
      </c>
      <c r="N41" s="15">
        <v>8.3000000000000007</v>
      </c>
      <c r="O41" s="15"/>
      <c r="P41" s="15"/>
      <c r="Q41" s="15"/>
      <c r="R41" s="15"/>
      <c r="S41" s="11"/>
      <c r="AC41" s="33"/>
      <c r="AE41" s="22"/>
      <c r="AF41" s="22"/>
      <c r="AG41" s="23"/>
    </row>
    <row r="42" spans="1:33">
      <c r="A42" s="19"/>
      <c r="B42" s="15">
        <v>3</v>
      </c>
      <c r="C42" s="15">
        <v>23</v>
      </c>
      <c r="D42" s="15">
        <v>6.1</v>
      </c>
      <c r="E42" s="15">
        <v>4.5</v>
      </c>
      <c r="F42" s="15" t="s">
        <v>21</v>
      </c>
      <c r="G42" s="15" t="s">
        <v>160</v>
      </c>
      <c r="H42" s="15" t="s">
        <v>169</v>
      </c>
      <c r="I42" s="20" t="s">
        <v>15</v>
      </c>
      <c r="J42" s="15" t="s">
        <v>14</v>
      </c>
      <c r="K42" s="15" t="s">
        <v>20</v>
      </c>
      <c r="L42" s="21" t="s">
        <v>19</v>
      </c>
      <c r="M42" s="15">
        <f t="shared" si="1"/>
        <v>16.2</v>
      </c>
      <c r="N42" s="15">
        <v>16.2</v>
      </c>
      <c r="O42" s="15"/>
      <c r="P42" s="15"/>
      <c r="Q42" s="15"/>
      <c r="R42" s="15"/>
      <c r="S42" s="11"/>
      <c r="T42" s="5"/>
      <c r="U42" s="7"/>
      <c r="V42" s="7"/>
      <c r="W42" s="33"/>
      <c r="X42" s="7"/>
      <c r="Y42" s="39"/>
      <c r="Z42" s="7"/>
      <c r="AA42" s="5"/>
      <c r="AB42" s="7"/>
      <c r="AC42" s="33"/>
      <c r="AE42" s="22"/>
      <c r="AF42" s="22"/>
      <c r="AG42" s="23"/>
    </row>
    <row r="43" spans="1:33">
      <c r="A43" s="19"/>
      <c r="B43" s="15">
        <v>4</v>
      </c>
      <c r="C43" s="15">
        <v>35</v>
      </c>
      <c r="D43" s="15">
        <v>8</v>
      </c>
      <c r="E43" s="15">
        <v>2.5</v>
      </c>
      <c r="F43" s="15" t="s">
        <v>21</v>
      </c>
      <c r="G43" s="15" t="s">
        <v>160</v>
      </c>
      <c r="H43" s="15" t="s">
        <v>169</v>
      </c>
      <c r="I43" s="20" t="s">
        <v>15</v>
      </c>
      <c r="J43" s="15" t="s">
        <v>14</v>
      </c>
      <c r="K43" s="15" t="s">
        <v>20</v>
      </c>
      <c r="L43" s="21" t="s">
        <v>19</v>
      </c>
      <c r="M43" s="15">
        <f t="shared" si="1"/>
        <v>9</v>
      </c>
      <c r="N43" s="15">
        <v>9</v>
      </c>
      <c r="O43" s="15"/>
      <c r="P43" s="15"/>
      <c r="Q43" s="15"/>
      <c r="R43" s="15"/>
      <c r="S43" s="11"/>
      <c r="T43" s="5"/>
      <c r="U43" s="7"/>
      <c r="V43" s="7"/>
      <c r="W43" s="33"/>
      <c r="X43" s="7"/>
      <c r="Y43" s="7"/>
      <c r="Z43" s="7"/>
      <c r="AA43" s="5"/>
      <c r="AB43" s="7"/>
      <c r="AC43" s="33"/>
      <c r="AE43" s="22"/>
      <c r="AF43" s="22"/>
      <c r="AG43" s="23"/>
    </row>
    <row r="44" spans="1:33">
      <c r="A44" s="19"/>
      <c r="B44" s="15">
        <v>5</v>
      </c>
      <c r="C44" s="15">
        <v>44</v>
      </c>
      <c r="D44" s="15">
        <v>2.1</v>
      </c>
      <c r="E44" s="15">
        <v>2.9</v>
      </c>
      <c r="F44" s="15" t="s">
        <v>21</v>
      </c>
      <c r="G44" s="15" t="s">
        <v>160</v>
      </c>
      <c r="H44" s="15" t="s">
        <v>169</v>
      </c>
      <c r="I44" s="20" t="s">
        <v>15</v>
      </c>
      <c r="J44" s="15" t="s">
        <v>14</v>
      </c>
      <c r="K44" s="15" t="s">
        <v>20</v>
      </c>
      <c r="L44" s="21" t="s">
        <v>19</v>
      </c>
      <c r="M44" s="15">
        <f t="shared" si="1"/>
        <v>10.4</v>
      </c>
      <c r="N44" s="15">
        <v>10.4</v>
      </c>
      <c r="O44" s="15"/>
      <c r="P44" s="15"/>
      <c r="Q44" s="15"/>
      <c r="R44" s="15"/>
      <c r="S44" s="11"/>
      <c r="T44" s="5"/>
      <c r="U44" s="7"/>
      <c r="V44" s="7"/>
      <c r="W44" s="33"/>
      <c r="X44" s="7"/>
      <c r="Y44" s="7"/>
      <c r="Z44" s="7"/>
      <c r="AA44" s="5"/>
      <c r="AB44" s="7"/>
      <c r="AC44" s="33"/>
      <c r="AE44" s="22"/>
      <c r="AF44" s="22"/>
      <c r="AG44" s="23"/>
    </row>
    <row r="45" spans="1:33">
      <c r="A45" s="19"/>
      <c r="B45" s="40">
        <v>6</v>
      </c>
      <c r="C45" s="15">
        <v>52</v>
      </c>
      <c r="D45" s="15">
        <v>7</v>
      </c>
      <c r="E45" s="15">
        <v>1.8</v>
      </c>
      <c r="F45" s="15" t="s">
        <v>21</v>
      </c>
      <c r="G45" s="15" t="s">
        <v>160</v>
      </c>
      <c r="H45" s="15" t="s">
        <v>169</v>
      </c>
      <c r="I45" s="20" t="s">
        <v>15</v>
      </c>
      <c r="J45" s="15" t="s">
        <v>14</v>
      </c>
      <c r="K45" s="15" t="s">
        <v>20</v>
      </c>
      <c r="L45" s="21" t="s">
        <v>19</v>
      </c>
      <c r="M45" s="15">
        <f t="shared" si="1"/>
        <v>6.5</v>
      </c>
      <c r="N45" s="15">
        <v>6.5</v>
      </c>
      <c r="O45" s="15"/>
      <c r="P45" s="15"/>
      <c r="Q45" s="15"/>
      <c r="R45" s="15"/>
      <c r="S45" s="11"/>
      <c r="T45" s="5"/>
      <c r="U45" s="7"/>
      <c r="V45" s="7"/>
      <c r="W45" s="33"/>
      <c r="X45" s="7"/>
      <c r="Y45" s="7"/>
      <c r="Z45" s="7"/>
      <c r="AA45" s="5"/>
      <c r="AB45" s="7"/>
      <c r="AC45" s="33"/>
      <c r="AE45" s="22"/>
      <c r="AF45" s="22"/>
      <c r="AG45" s="23"/>
    </row>
    <row r="46" spans="1:33">
      <c r="A46" s="19"/>
      <c r="B46" s="15">
        <v>7</v>
      </c>
      <c r="C46" s="15">
        <v>98</v>
      </c>
      <c r="D46" s="15">
        <v>6.1</v>
      </c>
      <c r="E46" s="15">
        <v>3.2</v>
      </c>
      <c r="F46" s="15" t="s">
        <v>21</v>
      </c>
      <c r="G46" s="15" t="s">
        <v>23</v>
      </c>
      <c r="H46" s="15" t="s">
        <v>169</v>
      </c>
      <c r="I46" s="41" t="s">
        <v>15</v>
      </c>
      <c r="J46" s="15" t="s">
        <v>14</v>
      </c>
      <c r="K46" s="15" t="s">
        <v>20</v>
      </c>
      <c r="L46" s="21" t="s">
        <v>19</v>
      </c>
      <c r="M46" s="15">
        <f t="shared" si="1"/>
        <v>11.5</v>
      </c>
      <c r="N46" s="15">
        <v>11.5</v>
      </c>
      <c r="O46" s="15"/>
      <c r="P46" s="15"/>
      <c r="Q46" s="15"/>
      <c r="R46" s="15"/>
      <c r="S46" s="11"/>
      <c r="T46" s="5"/>
      <c r="U46" s="7"/>
      <c r="V46" s="7"/>
      <c r="W46" s="33"/>
      <c r="X46" s="7"/>
      <c r="Y46" s="7"/>
      <c r="Z46" s="7"/>
      <c r="AA46" s="5"/>
      <c r="AB46" s="7"/>
      <c r="AC46" s="33"/>
      <c r="AE46" s="22"/>
      <c r="AF46" s="22"/>
      <c r="AG46" s="23"/>
    </row>
    <row r="47" spans="1:33">
      <c r="A47" s="19"/>
      <c r="B47" s="15">
        <v>8</v>
      </c>
      <c r="C47" s="15">
        <v>108</v>
      </c>
      <c r="D47" s="15">
        <v>2</v>
      </c>
      <c r="E47" s="15">
        <v>4.8</v>
      </c>
      <c r="F47" s="15" t="s">
        <v>21</v>
      </c>
      <c r="G47" s="15" t="s">
        <v>175</v>
      </c>
      <c r="H47" s="15" t="s">
        <v>169</v>
      </c>
      <c r="I47" s="41" t="s">
        <v>15</v>
      </c>
      <c r="J47" s="15" t="s">
        <v>14</v>
      </c>
      <c r="K47" s="15" t="s">
        <v>20</v>
      </c>
      <c r="L47" s="21" t="s">
        <v>19</v>
      </c>
      <c r="M47" s="15">
        <f>O47+P47+N47</f>
        <v>17.3</v>
      </c>
      <c r="N47" s="15">
        <v>17.3</v>
      </c>
      <c r="O47" s="15"/>
      <c r="P47" s="15"/>
      <c r="Q47" s="15"/>
      <c r="R47" s="15"/>
      <c r="S47" s="11"/>
      <c r="T47" s="5"/>
      <c r="U47" s="7"/>
      <c r="V47" s="7"/>
      <c r="W47" s="33"/>
      <c r="X47" s="7"/>
      <c r="Y47" s="7"/>
      <c r="Z47" s="7"/>
      <c r="AA47" s="5"/>
      <c r="AB47" s="7"/>
      <c r="AC47" s="33"/>
      <c r="AE47" s="22"/>
      <c r="AF47" s="22"/>
      <c r="AG47" s="23"/>
    </row>
    <row r="48" spans="1:33">
      <c r="A48" s="19"/>
      <c r="B48" s="15">
        <v>9</v>
      </c>
      <c r="C48" s="15">
        <v>108</v>
      </c>
      <c r="D48" s="15">
        <v>6.1</v>
      </c>
      <c r="E48" s="15">
        <v>4.0999999999999996</v>
      </c>
      <c r="F48" s="15" t="s">
        <v>21</v>
      </c>
      <c r="G48" s="15" t="s">
        <v>23</v>
      </c>
      <c r="H48" s="15" t="s">
        <v>169</v>
      </c>
      <c r="I48" s="41" t="s">
        <v>15</v>
      </c>
      <c r="J48" s="15" t="s">
        <v>14</v>
      </c>
      <c r="K48" s="15" t="s">
        <v>20</v>
      </c>
      <c r="L48" s="21" t="s">
        <v>19</v>
      </c>
      <c r="M48" s="15">
        <f t="shared" si="1"/>
        <v>14.8</v>
      </c>
      <c r="N48" s="15">
        <v>14.8</v>
      </c>
      <c r="O48" s="15"/>
      <c r="P48" s="15"/>
      <c r="Q48" s="15"/>
      <c r="R48" s="15"/>
      <c r="S48" s="11"/>
      <c r="T48" s="5"/>
      <c r="U48" s="7"/>
      <c r="V48" s="7"/>
      <c r="W48" s="33"/>
      <c r="X48" s="7"/>
      <c r="Y48" s="7"/>
      <c r="Z48" s="7"/>
      <c r="AA48" s="5"/>
      <c r="AB48" s="7"/>
      <c r="AC48" s="33"/>
      <c r="AE48" s="22"/>
      <c r="AF48" s="22"/>
      <c r="AG48" s="23"/>
    </row>
    <row r="49" spans="1:33">
      <c r="A49" s="19"/>
      <c r="B49" s="15">
        <v>10</v>
      </c>
      <c r="C49" s="15">
        <v>109</v>
      </c>
      <c r="D49" s="15">
        <v>16</v>
      </c>
      <c r="E49" s="15">
        <v>3</v>
      </c>
      <c r="F49" s="15" t="s">
        <v>16</v>
      </c>
      <c r="G49" s="15" t="s">
        <v>18</v>
      </c>
      <c r="H49" s="15" t="s">
        <v>169</v>
      </c>
      <c r="I49" s="41" t="s">
        <v>15</v>
      </c>
      <c r="J49" s="15" t="s">
        <v>14</v>
      </c>
      <c r="K49" s="15" t="s">
        <v>20</v>
      </c>
      <c r="L49" s="21" t="s">
        <v>19</v>
      </c>
      <c r="M49" s="15">
        <f t="shared" si="1"/>
        <v>24</v>
      </c>
      <c r="N49" s="15">
        <v>4.8</v>
      </c>
      <c r="O49" s="15"/>
      <c r="P49" s="15">
        <v>19.2</v>
      </c>
      <c r="Q49" s="15"/>
      <c r="R49" s="15"/>
      <c r="S49" s="11"/>
      <c r="T49" s="5"/>
      <c r="U49" s="7"/>
      <c r="V49" s="7"/>
      <c r="W49" s="33"/>
      <c r="X49" s="7"/>
      <c r="Y49" s="7"/>
      <c r="Z49" s="7"/>
      <c r="AA49" s="5"/>
      <c r="AB49" s="7"/>
      <c r="AC49" s="33"/>
      <c r="AE49" s="22"/>
      <c r="AF49" s="22"/>
      <c r="AG49" s="23"/>
    </row>
    <row r="50" spans="1:33">
      <c r="A50" s="37" t="s">
        <v>13</v>
      </c>
      <c r="B50" s="13"/>
      <c r="C50" s="13"/>
      <c r="D50" s="13"/>
      <c r="E50" s="14">
        <f>SUM(E40:E49)</f>
        <v>33.4</v>
      </c>
      <c r="F50" s="13"/>
      <c r="G50" s="13"/>
      <c r="H50" s="13"/>
      <c r="I50" s="13"/>
      <c r="J50" s="13"/>
      <c r="K50" s="13"/>
      <c r="L50" s="38"/>
      <c r="M50" s="13">
        <f>SUM(M40:M49)</f>
        <v>133.5</v>
      </c>
      <c r="N50" s="13">
        <f>SUM(N40:N49)</f>
        <v>114.3</v>
      </c>
      <c r="O50" s="13">
        <f>SUM(O40:O49)</f>
        <v>0</v>
      </c>
      <c r="P50" s="13">
        <f>SUM(P40:P49)</f>
        <v>19.2</v>
      </c>
      <c r="Q50" s="15"/>
      <c r="R50" s="15"/>
      <c r="S50" s="11"/>
      <c r="T50" s="5"/>
      <c r="U50" s="7"/>
      <c r="V50" s="7"/>
      <c r="W50" s="33"/>
      <c r="X50" s="7"/>
      <c r="Y50" s="7"/>
      <c r="Z50" s="7"/>
      <c r="AA50" s="5"/>
      <c r="AB50" s="7"/>
      <c r="AC50" s="33"/>
      <c r="AE50" s="22"/>
      <c r="AF50" s="22"/>
      <c r="AG50" s="23"/>
    </row>
    <row r="51" spans="1:33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21"/>
      <c r="M51" s="15"/>
      <c r="N51" s="15"/>
      <c r="O51" s="15"/>
      <c r="P51" s="15"/>
      <c r="Q51" s="15"/>
      <c r="R51" s="15"/>
      <c r="S51" s="11"/>
      <c r="T51" s="5"/>
      <c r="U51" s="7"/>
      <c r="V51" s="7"/>
      <c r="W51" s="33"/>
      <c r="X51" s="7"/>
      <c r="Y51" s="7"/>
      <c r="Z51" s="7"/>
      <c r="AA51" s="5"/>
      <c r="AB51" s="7"/>
      <c r="AC51" s="33"/>
      <c r="AE51" s="22"/>
      <c r="AF51" s="22"/>
      <c r="AG51" s="23"/>
    </row>
    <row r="52" spans="1:33">
      <c r="A52" s="19" t="s">
        <v>27</v>
      </c>
      <c r="B52" s="15">
        <v>1</v>
      </c>
      <c r="C52" s="15">
        <v>14</v>
      </c>
      <c r="D52" s="15">
        <v>4</v>
      </c>
      <c r="E52" s="15">
        <v>2.7</v>
      </c>
      <c r="F52" s="15" t="s">
        <v>21</v>
      </c>
      <c r="G52" s="15" t="s">
        <v>160</v>
      </c>
      <c r="H52" s="15" t="s">
        <v>169</v>
      </c>
      <c r="I52" s="20" t="s">
        <v>15</v>
      </c>
      <c r="J52" s="15" t="s">
        <v>14</v>
      </c>
      <c r="K52" s="15" t="s">
        <v>20</v>
      </c>
      <c r="L52" s="21" t="s">
        <v>19</v>
      </c>
      <c r="M52" s="15">
        <f t="shared" ref="M52:M60" si="2">N52</f>
        <v>9.6</v>
      </c>
      <c r="N52" s="15">
        <v>9.6</v>
      </c>
      <c r="O52" s="15"/>
      <c r="P52" s="15"/>
      <c r="Q52" s="15"/>
      <c r="R52" s="15"/>
      <c r="S52" s="11"/>
      <c r="T52" s="5"/>
      <c r="U52" s="7"/>
      <c r="V52" s="7"/>
      <c r="W52" s="33"/>
      <c r="X52" s="7"/>
      <c r="Y52" s="7"/>
      <c r="Z52" s="7"/>
      <c r="AA52" s="5"/>
      <c r="AB52" s="7"/>
      <c r="AC52" s="33"/>
      <c r="AE52" s="22"/>
      <c r="AF52" s="22"/>
      <c r="AG52" s="23"/>
    </row>
    <row r="53" spans="1:33">
      <c r="A53" s="19"/>
      <c r="B53" s="15">
        <v>2</v>
      </c>
      <c r="C53" s="15">
        <v>65</v>
      </c>
      <c r="D53" s="15">
        <v>5</v>
      </c>
      <c r="E53" s="15">
        <v>2.9</v>
      </c>
      <c r="F53" s="15" t="s">
        <v>21</v>
      </c>
      <c r="G53" s="15" t="s">
        <v>160</v>
      </c>
      <c r="H53" s="15" t="s">
        <v>169</v>
      </c>
      <c r="I53" s="20" t="s">
        <v>15</v>
      </c>
      <c r="J53" s="15" t="s">
        <v>14</v>
      </c>
      <c r="K53" s="15" t="s">
        <v>20</v>
      </c>
      <c r="L53" s="21" t="s">
        <v>19</v>
      </c>
      <c r="M53" s="15">
        <f t="shared" si="2"/>
        <v>10.4</v>
      </c>
      <c r="N53" s="15">
        <v>10.4</v>
      </c>
      <c r="O53" s="15"/>
      <c r="P53" s="15"/>
      <c r="Q53" s="15"/>
      <c r="R53" s="15"/>
      <c r="S53" s="11"/>
      <c r="T53" s="5"/>
      <c r="U53" s="7"/>
      <c r="V53" s="7"/>
      <c r="W53" s="33"/>
      <c r="X53" s="7"/>
      <c r="Y53" s="7"/>
      <c r="Z53" s="7"/>
      <c r="AA53" s="5"/>
      <c r="AB53" s="7"/>
      <c r="AC53" s="33"/>
      <c r="AE53" s="22"/>
      <c r="AF53" s="22"/>
      <c r="AG53" s="23"/>
    </row>
    <row r="54" spans="1:33">
      <c r="A54" s="19"/>
      <c r="B54" s="15">
        <v>3</v>
      </c>
      <c r="C54" s="15">
        <v>86</v>
      </c>
      <c r="D54" s="15">
        <v>3</v>
      </c>
      <c r="E54" s="15">
        <v>2.9</v>
      </c>
      <c r="F54" s="15" t="s">
        <v>21</v>
      </c>
      <c r="G54" s="15" t="s">
        <v>160</v>
      </c>
      <c r="H54" s="15" t="s">
        <v>169</v>
      </c>
      <c r="I54" s="20" t="s">
        <v>15</v>
      </c>
      <c r="J54" s="15" t="s">
        <v>14</v>
      </c>
      <c r="K54" s="15" t="s">
        <v>20</v>
      </c>
      <c r="L54" s="21" t="s">
        <v>19</v>
      </c>
      <c r="M54" s="15">
        <f t="shared" si="2"/>
        <v>10.4</v>
      </c>
      <c r="N54" s="15">
        <v>10.4</v>
      </c>
      <c r="O54" s="15"/>
      <c r="P54" s="15"/>
      <c r="Q54" s="15"/>
      <c r="R54" s="15"/>
      <c r="S54" s="11"/>
      <c r="T54" s="5"/>
      <c r="U54" s="7"/>
      <c r="V54" s="7"/>
      <c r="W54" s="33"/>
      <c r="X54" s="7"/>
      <c r="Y54" s="7"/>
      <c r="Z54" s="7"/>
      <c r="AA54" s="5"/>
      <c r="AB54" s="7"/>
      <c r="AC54" s="33"/>
      <c r="AE54" s="22"/>
      <c r="AF54" s="22"/>
      <c r="AG54" s="23"/>
    </row>
    <row r="55" spans="1:33">
      <c r="A55" s="19"/>
      <c r="B55" s="15">
        <v>4</v>
      </c>
      <c r="C55" s="15">
        <v>108</v>
      </c>
      <c r="D55" s="15">
        <v>2</v>
      </c>
      <c r="E55" s="15">
        <v>3.2</v>
      </c>
      <c r="F55" s="15" t="s">
        <v>21</v>
      </c>
      <c r="G55" s="15" t="s">
        <v>160</v>
      </c>
      <c r="H55" s="15" t="s">
        <v>169</v>
      </c>
      <c r="I55" s="20" t="s">
        <v>15</v>
      </c>
      <c r="J55" s="15" t="s">
        <v>14</v>
      </c>
      <c r="K55" s="15" t="s">
        <v>20</v>
      </c>
      <c r="L55" s="21" t="s">
        <v>19</v>
      </c>
      <c r="M55" s="15">
        <f t="shared" si="2"/>
        <v>11.4</v>
      </c>
      <c r="N55" s="15">
        <v>11.4</v>
      </c>
      <c r="O55" s="15"/>
      <c r="P55" s="15"/>
      <c r="Q55" s="15"/>
      <c r="R55" s="15"/>
      <c r="S55" s="11"/>
      <c r="T55" s="5"/>
      <c r="U55" s="7"/>
      <c r="V55" s="7"/>
      <c r="W55" s="33"/>
      <c r="X55" s="7"/>
      <c r="Y55" s="7"/>
      <c r="Z55" s="7"/>
      <c r="AA55" s="5"/>
      <c r="AB55" s="7"/>
      <c r="AC55" s="33"/>
      <c r="AE55" s="22"/>
      <c r="AF55" s="22"/>
      <c r="AG55" s="23"/>
    </row>
    <row r="56" spans="1:33">
      <c r="A56" s="19"/>
      <c r="B56" s="15">
        <v>5</v>
      </c>
      <c r="C56" s="15">
        <v>110</v>
      </c>
      <c r="D56" s="15">
        <v>7</v>
      </c>
      <c r="E56" s="15">
        <v>1.4</v>
      </c>
      <c r="F56" s="15" t="s">
        <v>21</v>
      </c>
      <c r="G56" s="15" t="s">
        <v>160</v>
      </c>
      <c r="H56" s="15" t="s">
        <v>169</v>
      </c>
      <c r="I56" s="20" t="s">
        <v>15</v>
      </c>
      <c r="J56" s="15" t="s">
        <v>14</v>
      </c>
      <c r="K56" s="15" t="s">
        <v>20</v>
      </c>
      <c r="L56" s="21" t="s">
        <v>19</v>
      </c>
      <c r="M56" s="15">
        <f t="shared" si="2"/>
        <v>5</v>
      </c>
      <c r="N56" s="15">
        <v>5</v>
      </c>
      <c r="O56" s="15"/>
      <c r="P56" s="15"/>
      <c r="Q56" s="15"/>
      <c r="R56" s="15"/>
      <c r="S56" s="11"/>
      <c r="T56" s="5"/>
      <c r="U56" s="7"/>
      <c r="V56" s="7"/>
      <c r="W56" s="33"/>
      <c r="X56" s="7"/>
      <c r="Y56" s="7"/>
      <c r="Z56" s="7"/>
      <c r="AA56" s="5"/>
      <c r="AB56" s="7"/>
      <c r="AC56" s="33"/>
      <c r="AE56" s="22"/>
      <c r="AF56" s="22"/>
      <c r="AG56" s="23"/>
    </row>
    <row r="57" spans="1:33">
      <c r="A57" s="19"/>
      <c r="B57" s="15">
        <v>6</v>
      </c>
      <c r="C57" s="15">
        <v>110</v>
      </c>
      <c r="D57" s="15">
        <v>8</v>
      </c>
      <c r="E57" s="15">
        <v>1.9</v>
      </c>
      <c r="F57" s="15" t="s">
        <v>21</v>
      </c>
      <c r="G57" s="15" t="s">
        <v>160</v>
      </c>
      <c r="H57" s="15" t="s">
        <v>169</v>
      </c>
      <c r="I57" s="20" t="s">
        <v>15</v>
      </c>
      <c r="J57" s="15" t="s">
        <v>14</v>
      </c>
      <c r="K57" s="15" t="s">
        <v>20</v>
      </c>
      <c r="L57" s="21" t="s">
        <v>19</v>
      </c>
      <c r="M57" s="15">
        <f t="shared" si="2"/>
        <v>6.8</v>
      </c>
      <c r="N57" s="15">
        <v>6.8</v>
      </c>
      <c r="O57" s="15"/>
      <c r="P57" s="15"/>
      <c r="Q57" s="15"/>
      <c r="R57" s="15"/>
      <c r="S57" s="11"/>
      <c r="T57" s="5"/>
      <c r="U57" s="7"/>
      <c r="V57" s="7"/>
      <c r="W57" s="33"/>
      <c r="X57" s="7"/>
      <c r="Y57" s="7"/>
      <c r="Z57" s="7"/>
      <c r="AA57" s="5"/>
      <c r="AB57" s="7"/>
      <c r="AC57" s="33"/>
      <c r="AE57" s="22"/>
      <c r="AF57" s="22"/>
      <c r="AG57" s="23"/>
    </row>
    <row r="58" spans="1:33">
      <c r="A58" s="19"/>
      <c r="B58" s="15">
        <v>7</v>
      </c>
      <c r="C58" s="15">
        <v>112</v>
      </c>
      <c r="D58" s="15">
        <v>12</v>
      </c>
      <c r="E58" s="15">
        <v>1.1000000000000001</v>
      </c>
      <c r="F58" s="15" t="s">
        <v>21</v>
      </c>
      <c r="G58" s="15" t="s">
        <v>160</v>
      </c>
      <c r="H58" s="15" t="s">
        <v>169</v>
      </c>
      <c r="I58" s="20" t="s">
        <v>15</v>
      </c>
      <c r="J58" s="15" t="s">
        <v>14</v>
      </c>
      <c r="K58" s="15" t="s">
        <v>20</v>
      </c>
      <c r="L58" s="21" t="s">
        <v>19</v>
      </c>
      <c r="M58" s="15">
        <f t="shared" si="2"/>
        <v>3.9</v>
      </c>
      <c r="N58" s="15">
        <v>3.9</v>
      </c>
      <c r="O58" s="15"/>
      <c r="P58" s="15"/>
      <c r="Q58" s="15"/>
      <c r="R58" s="15"/>
      <c r="S58" s="11"/>
      <c r="T58" s="5"/>
      <c r="U58" s="7"/>
      <c r="V58" s="7"/>
      <c r="W58" s="33"/>
      <c r="X58" s="7"/>
      <c r="Y58" s="7"/>
      <c r="Z58" s="7"/>
      <c r="AA58" s="5"/>
      <c r="AB58" s="7"/>
      <c r="AC58" s="33"/>
      <c r="AE58" s="22"/>
      <c r="AF58" s="22"/>
      <c r="AG58" s="23"/>
    </row>
    <row r="59" spans="1:33">
      <c r="A59" s="19"/>
      <c r="B59" s="15">
        <v>8</v>
      </c>
      <c r="C59" s="15">
        <v>116</v>
      </c>
      <c r="D59" s="15">
        <v>11</v>
      </c>
      <c r="E59" s="15">
        <v>2.9</v>
      </c>
      <c r="F59" s="15" t="s">
        <v>21</v>
      </c>
      <c r="G59" s="15" t="s">
        <v>160</v>
      </c>
      <c r="H59" s="15" t="s">
        <v>169</v>
      </c>
      <c r="I59" s="20" t="s">
        <v>15</v>
      </c>
      <c r="J59" s="15" t="s">
        <v>14</v>
      </c>
      <c r="K59" s="15" t="s">
        <v>20</v>
      </c>
      <c r="L59" s="21" t="s">
        <v>19</v>
      </c>
      <c r="M59" s="15">
        <f t="shared" si="2"/>
        <v>10.4</v>
      </c>
      <c r="N59" s="15">
        <v>10.4</v>
      </c>
      <c r="O59" s="15"/>
      <c r="P59" s="15"/>
      <c r="Q59" s="15"/>
      <c r="R59" s="15"/>
      <c r="S59" s="11"/>
      <c r="T59" s="5"/>
      <c r="U59" s="7"/>
      <c r="V59" s="7"/>
      <c r="W59" s="33"/>
      <c r="X59" s="7"/>
      <c r="Y59" s="7"/>
      <c r="Z59" s="7"/>
      <c r="AA59" s="5"/>
      <c r="AB59" s="7"/>
      <c r="AC59" s="33"/>
      <c r="AE59" s="22"/>
      <c r="AF59" s="22"/>
      <c r="AG59" s="23"/>
    </row>
    <row r="60" spans="1:33">
      <c r="A60" s="19"/>
      <c r="B60" s="15">
        <v>9</v>
      </c>
      <c r="C60" s="15">
        <v>117</v>
      </c>
      <c r="D60" s="15">
        <v>26</v>
      </c>
      <c r="E60" s="15">
        <v>1</v>
      </c>
      <c r="F60" s="15" t="s">
        <v>21</v>
      </c>
      <c r="G60" s="15" t="s">
        <v>160</v>
      </c>
      <c r="H60" s="15" t="s">
        <v>169</v>
      </c>
      <c r="I60" s="20" t="s">
        <v>15</v>
      </c>
      <c r="J60" s="15" t="s">
        <v>14</v>
      </c>
      <c r="K60" s="15" t="s">
        <v>20</v>
      </c>
      <c r="L60" s="21" t="s">
        <v>19</v>
      </c>
      <c r="M60" s="15">
        <f t="shared" si="2"/>
        <v>3.6</v>
      </c>
      <c r="N60" s="15">
        <v>3.6</v>
      </c>
      <c r="O60" s="15"/>
      <c r="P60" s="15"/>
      <c r="Q60" s="15"/>
      <c r="R60" s="15"/>
      <c r="S60" s="11"/>
      <c r="T60" s="5"/>
      <c r="U60" s="7"/>
      <c r="V60" s="7"/>
      <c r="W60" s="33"/>
      <c r="X60" s="7"/>
      <c r="Y60" s="7"/>
      <c r="Z60" s="7"/>
      <c r="AA60" s="5"/>
      <c r="AB60" s="7"/>
      <c r="AC60" s="33"/>
      <c r="AE60" s="22"/>
      <c r="AF60" s="22"/>
      <c r="AG60" s="23"/>
    </row>
    <row r="61" spans="1:33">
      <c r="A61" s="37" t="s">
        <v>13</v>
      </c>
      <c r="B61" s="13"/>
      <c r="C61" s="13"/>
      <c r="D61" s="13"/>
      <c r="E61" s="13">
        <f>SUM(E52:E60)</f>
        <v>20</v>
      </c>
      <c r="F61" s="13"/>
      <c r="G61" s="13"/>
      <c r="H61" s="13"/>
      <c r="I61" s="13"/>
      <c r="J61" s="13"/>
      <c r="K61" s="13"/>
      <c r="L61" s="38"/>
      <c r="M61" s="42">
        <f>SUM(M52:M60)</f>
        <v>71.499999999999986</v>
      </c>
      <c r="N61" s="13">
        <f>SUM(N52:N60)</f>
        <v>71.499999999999986</v>
      </c>
      <c r="O61" s="13"/>
      <c r="P61" s="13"/>
      <c r="Q61" s="13"/>
      <c r="R61" s="15"/>
      <c r="S61" s="11"/>
      <c r="T61" s="5"/>
      <c r="U61" s="7"/>
      <c r="V61" s="7"/>
      <c r="W61" s="33"/>
      <c r="X61" s="7"/>
      <c r="Y61" s="7"/>
      <c r="Z61" s="7"/>
      <c r="AA61" s="5"/>
      <c r="AB61" s="7"/>
      <c r="AC61" s="33"/>
      <c r="AE61" s="22"/>
      <c r="AF61" s="22"/>
      <c r="AG61" s="23"/>
    </row>
    <row r="62" spans="1:33">
      <c r="A62" s="1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1"/>
      <c r="M62" s="15"/>
      <c r="N62" s="15"/>
      <c r="O62" s="15"/>
      <c r="P62" s="15"/>
      <c r="Q62" s="15"/>
      <c r="R62" s="15"/>
      <c r="S62" s="11"/>
      <c r="T62" s="5"/>
      <c r="U62" s="7"/>
      <c r="V62" s="7"/>
      <c r="W62" s="33"/>
      <c r="X62" s="7"/>
      <c r="Y62" s="7"/>
      <c r="Z62" s="7"/>
      <c r="AA62" s="5"/>
      <c r="AB62" s="7"/>
      <c r="AC62" s="33"/>
      <c r="AE62" s="22"/>
      <c r="AF62" s="22"/>
      <c r="AG62" s="23"/>
    </row>
    <row r="63" spans="1:33">
      <c r="A63" s="19" t="s">
        <v>26</v>
      </c>
      <c r="B63" s="15">
        <v>1</v>
      </c>
      <c r="C63" s="15">
        <v>11</v>
      </c>
      <c r="D63" s="15">
        <v>3</v>
      </c>
      <c r="E63" s="15">
        <v>1.8</v>
      </c>
      <c r="F63" s="15" t="s">
        <v>16</v>
      </c>
      <c r="G63" s="15" t="s">
        <v>18</v>
      </c>
      <c r="H63" s="15" t="s">
        <v>169</v>
      </c>
      <c r="I63" s="20" t="s">
        <v>15</v>
      </c>
      <c r="J63" s="15" t="s">
        <v>14</v>
      </c>
      <c r="K63" s="15" t="s">
        <v>24</v>
      </c>
      <c r="L63" s="21" t="s">
        <v>126</v>
      </c>
      <c r="M63" s="15">
        <f t="shared" ref="M63:M72" si="3">N63+O63+P63</f>
        <v>14.4</v>
      </c>
      <c r="N63" s="15"/>
      <c r="O63" s="15">
        <v>9</v>
      </c>
      <c r="P63" s="15">
        <v>5.4</v>
      </c>
      <c r="Q63" s="15"/>
      <c r="R63" s="15"/>
      <c r="S63" s="11"/>
      <c r="T63" s="5"/>
      <c r="U63" s="7"/>
      <c r="V63" s="7"/>
      <c r="W63" s="33"/>
      <c r="X63" s="7"/>
      <c r="Y63" s="7"/>
      <c r="Z63" s="7"/>
      <c r="AA63" s="5"/>
      <c r="AB63" s="7"/>
      <c r="AC63" s="33"/>
      <c r="AE63" s="22"/>
      <c r="AF63" s="22"/>
      <c r="AG63" s="23"/>
    </row>
    <row r="64" spans="1:33">
      <c r="A64" s="19"/>
      <c r="B64" s="15">
        <v>2</v>
      </c>
      <c r="C64" s="15">
        <v>28</v>
      </c>
      <c r="D64" s="15">
        <v>3</v>
      </c>
      <c r="E64" s="15">
        <v>0.5</v>
      </c>
      <c r="F64" s="15" t="s">
        <v>16</v>
      </c>
      <c r="G64" s="15" t="s">
        <v>18</v>
      </c>
      <c r="H64" s="15" t="s">
        <v>169</v>
      </c>
      <c r="I64" s="20" t="s">
        <v>15</v>
      </c>
      <c r="J64" s="15" t="s">
        <v>14</v>
      </c>
      <c r="K64" s="15" t="s">
        <v>24</v>
      </c>
      <c r="L64" s="21" t="s">
        <v>126</v>
      </c>
      <c r="M64" s="15">
        <f t="shared" si="3"/>
        <v>4</v>
      </c>
      <c r="N64" s="15"/>
      <c r="O64" s="15">
        <v>2.5</v>
      </c>
      <c r="P64" s="15">
        <v>1.5</v>
      </c>
      <c r="Q64" s="15"/>
      <c r="R64" s="15"/>
      <c r="S64" s="11"/>
      <c r="T64" s="5"/>
      <c r="U64" s="7"/>
      <c r="V64" s="7"/>
      <c r="W64" s="33"/>
      <c r="X64" s="7"/>
      <c r="Y64" s="7"/>
      <c r="Z64" s="7"/>
      <c r="AA64" s="5"/>
      <c r="AB64" s="7"/>
      <c r="AC64" s="33"/>
      <c r="AE64" s="22"/>
      <c r="AF64" s="22"/>
      <c r="AG64" s="23"/>
    </row>
    <row r="65" spans="1:33">
      <c r="A65" s="19"/>
      <c r="B65" s="15">
        <v>3</v>
      </c>
      <c r="C65" s="15">
        <v>28</v>
      </c>
      <c r="D65" s="15">
        <v>17.100000000000001</v>
      </c>
      <c r="E65" s="15">
        <v>1.1000000000000001</v>
      </c>
      <c r="F65" s="15" t="s">
        <v>16</v>
      </c>
      <c r="G65" s="15" t="s">
        <v>17</v>
      </c>
      <c r="H65" s="15" t="s">
        <v>169</v>
      </c>
      <c r="I65" s="20" t="s">
        <v>15</v>
      </c>
      <c r="J65" s="15" t="s">
        <v>14</v>
      </c>
      <c r="K65" s="15" t="s">
        <v>24</v>
      </c>
      <c r="L65" s="21" t="s">
        <v>126</v>
      </c>
      <c r="M65" s="15">
        <f t="shared" si="3"/>
        <v>8.8000000000000007</v>
      </c>
      <c r="N65" s="15"/>
      <c r="O65" s="15">
        <v>5.5</v>
      </c>
      <c r="P65" s="15">
        <v>3.3</v>
      </c>
      <c r="Q65" s="15"/>
      <c r="R65" s="15"/>
      <c r="S65" s="11"/>
      <c r="T65" s="5"/>
      <c r="U65" s="7"/>
      <c r="V65" s="7"/>
      <c r="W65" s="33"/>
      <c r="X65" s="7"/>
      <c r="Y65" s="7"/>
      <c r="Z65" s="7"/>
      <c r="AA65" s="5"/>
      <c r="AB65" s="7"/>
      <c r="AC65" s="33"/>
      <c r="AE65" s="22"/>
      <c r="AF65" s="22"/>
      <c r="AG65" s="23"/>
    </row>
    <row r="66" spans="1:33">
      <c r="A66" s="19"/>
      <c r="B66" s="15">
        <v>4</v>
      </c>
      <c r="C66" s="15">
        <v>37</v>
      </c>
      <c r="D66" s="15">
        <v>8.1</v>
      </c>
      <c r="E66" s="15">
        <v>1.6</v>
      </c>
      <c r="F66" s="15" t="s">
        <v>16</v>
      </c>
      <c r="G66" s="15" t="s">
        <v>171</v>
      </c>
      <c r="H66" s="15" t="s">
        <v>169</v>
      </c>
      <c r="I66" s="20" t="s">
        <v>15</v>
      </c>
      <c r="J66" s="15" t="s">
        <v>14</v>
      </c>
      <c r="K66" s="15" t="s">
        <v>24</v>
      </c>
      <c r="L66" s="21" t="s">
        <v>126</v>
      </c>
      <c r="M66" s="15">
        <f t="shared" si="3"/>
        <v>12.8</v>
      </c>
      <c r="N66" s="15"/>
      <c r="O66" s="15">
        <v>8</v>
      </c>
      <c r="P66" s="15">
        <v>4.8</v>
      </c>
      <c r="Q66" s="15"/>
      <c r="R66" s="15"/>
      <c r="S66" s="11"/>
      <c r="T66" s="5"/>
      <c r="U66" s="7"/>
      <c r="V66" s="7"/>
      <c r="W66" s="33"/>
      <c r="X66" s="7"/>
      <c r="Y66" s="7"/>
      <c r="Z66" s="7"/>
      <c r="AA66" s="5"/>
      <c r="AB66" s="7"/>
      <c r="AC66" s="33"/>
      <c r="AE66" s="22"/>
      <c r="AF66" s="22"/>
      <c r="AG66" s="23"/>
    </row>
    <row r="67" spans="1:33">
      <c r="A67" s="19"/>
      <c r="B67" s="15">
        <v>5</v>
      </c>
      <c r="C67" s="15">
        <v>37</v>
      </c>
      <c r="D67" s="15">
        <v>8.1999999999999993</v>
      </c>
      <c r="E67" s="15">
        <v>1.9</v>
      </c>
      <c r="F67" s="15" t="s">
        <v>16</v>
      </c>
      <c r="G67" s="15" t="s">
        <v>171</v>
      </c>
      <c r="H67" s="15" t="s">
        <v>169</v>
      </c>
      <c r="I67" s="20" t="s">
        <v>15</v>
      </c>
      <c r="J67" s="15" t="s">
        <v>14</v>
      </c>
      <c r="K67" s="15" t="s">
        <v>24</v>
      </c>
      <c r="L67" s="21" t="s">
        <v>126</v>
      </c>
      <c r="M67" s="15">
        <f t="shared" si="3"/>
        <v>15.2</v>
      </c>
      <c r="N67" s="15"/>
      <c r="O67" s="15">
        <v>9.5</v>
      </c>
      <c r="P67" s="15">
        <v>5.7</v>
      </c>
      <c r="Q67" s="15"/>
      <c r="R67" s="15"/>
      <c r="S67" s="11"/>
      <c r="T67" s="5"/>
      <c r="U67" s="7"/>
      <c r="V67" s="7"/>
      <c r="W67" s="33"/>
      <c r="X67" s="7"/>
      <c r="Y67" s="7"/>
      <c r="Z67" s="7"/>
      <c r="AA67" s="5"/>
      <c r="AB67" s="7"/>
      <c r="AC67" s="33"/>
      <c r="AE67" s="22"/>
      <c r="AF67" s="22"/>
      <c r="AG67" s="23"/>
    </row>
    <row r="68" spans="1:33">
      <c r="A68" s="19"/>
      <c r="B68" s="15">
        <v>6</v>
      </c>
      <c r="C68" s="15">
        <v>38</v>
      </c>
      <c r="D68" s="15">
        <v>12.1</v>
      </c>
      <c r="E68" s="15">
        <v>1.8</v>
      </c>
      <c r="F68" s="15" t="s">
        <v>16</v>
      </c>
      <c r="G68" s="15" t="s">
        <v>17</v>
      </c>
      <c r="H68" s="15" t="s">
        <v>169</v>
      </c>
      <c r="I68" s="20" t="s">
        <v>15</v>
      </c>
      <c r="J68" s="15" t="s">
        <v>14</v>
      </c>
      <c r="K68" s="15" t="s">
        <v>24</v>
      </c>
      <c r="L68" s="21" t="s">
        <v>126</v>
      </c>
      <c r="M68" s="15">
        <f t="shared" si="3"/>
        <v>14.4</v>
      </c>
      <c r="N68" s="15"/>
      <c r="O68" s="15">
        <v>9</v>
      </c>
      <c r="P68" s="15">
        <v>5.4</v>
      </c>
      <c r="Q68" s="15"/>
      <c r="R68" s="15"/>
      <c r="S68" s="11"/>
      <c r="T68" s="5"/>
      <c r="U68" s="7"/>
      <c r="V68" s="7"/>
      <c r="W68" s="33"/>
      <c r="X68" s="7"/>
      <c r="Y68" s="7"/>
      <c r="Z68" s="7"/>
      <c r="AA68" s="5"/>
      <c r="AB68" s="7"/>
      <c r="AC68" s="33"/>
      <c r="AE68" s="22"/>
      <c r="AF68" s="22"/>
      <c r="AG68" s="23"/>
    </row>
    <row r="69" spans="1:33">
      <c r="A69" s="19"/>
      <c r="B69" s="15">
        <v>7</v>
      </c>
      <c r="C69" s="15">
        <v>33</v>
      </c>
      <c r="D69" s="15">
        <v>8</v>
      </c>
      <c r="E69" s="15">
        <v>3</v>
      </c>
      <c r="F69" s="15" t="s">
        <v>16</v>
      </c>
      <c r="G69" s="15" t="s">
        <v>18</v>
      </c>
      <c r="H69" s="15" t="s">
        <v>169</v>
      </c>
      <c r="I69" s="20" t="s">
        <v>15</v>
      </c>
      <c r="J69" s="15" t="s">
        <v>14</v>
      </c>
      <c r="K69" s="15" t="s">
        <v>24</v>
      </c>
      <c r="L69" s="21" t="s">
        <v>126</v>
      </c>
      <c r="M69" s="15">
        <f t="shared" si="3"/>
        <v>24</v>
      </c>
      <c r="N69" s="15"/>
      <c r="O69" s="15">
        <v>15</v>
      </c>
      <c r="P69" s="15">
        <v>9</v>
      </c>
      <c r="Q69" s="15"/>
      <c r="R69" s="15"/>
      <c r="S69" s="11"/>
      <c r="T69" s="5"/>
      <c r="U69" s="7"/>
      <c r="V69" s="7"/>
      <c r="W69" s="33"/>
      <c r="X69" s="7"/>
      <c r="Y69" s="7"/>
      <c r="Z69" s="7"/>
      <c r="AA69" s="5"/>
      <c r="AB69" s="7"/>
      <c r="AC69" s="33"/>
      <c r="AE69" s="22"/>
      <c r="AF69" s="22"/>
      <c r="AG69" s="23"/>
    </row>
    <row r="70" spans="1:33">
      <c r="A70" s="19"/>
      <c r="B70" s="15">
        <v>8</v>
      </c>
      <c r="C70" s="15">
        <v>3</v>
      </c>
      <c r="D70" s="15">
        <v>11</v>
      </c>
      <c r="E70" s="15">
        <v>3</v>
      </c>
      <c r="F70" s="15" t="s">
        <v>21</v>
      </c>
      <c r="G70" s="15" t="s">
        <v>23</v>
      </c>
      <c r="H70" s="15" t="s">
        <v>169</v>
      </c>
      <c r="I70" s="20" t="s">
        <v>15</v>
      </c>
      <c r="J70" s="15" t="s">
        <v>14</v>
      </c>
      <c r="K70" s="15" t="s">
        <v>20</v>
      </c>
      <c r="L70" s="21" t="s">
        <v>25</v>
      </c>
      <c r="M70" s="15">
        <f t="shared" si="3"/>
        <v>10.7</v>
      </c>
      <c r="N70" s="15">
        <v>10.7</v>
      </c>
      <c r="O70" s="15"/>
      <c r="P70" s="15"/>
      <c r="Q70" s="15"/>
      <c r="R70" s="15"/>
      <c r="S70" s="11"/>
      <c r="T70" s="5"/>
      <c r="U70" s="7"/>
      <c r="V70" s="7"/>
      <c r="W70" s="33"/>
      <c r="X70" s="7"/>
      <c r="Y70" s="7"/>
      <c r="Z70" s="7"/>
      <c r="AA70" s="5"/>
      <c r="AB70" s="7"/>
      <c r="AC70" s="33"/>
      <c r="AE70" s="22"/>
      <c r="AF70" s="22"/>
      <c r="AG70" s="23"/>
    </row>
    <row r="71" spans="1:33">
      <c r="A71" s="19"/>
      <c r="B71" s="15">
        <v>9</v>
      </c>
      <c r="C71" s="15">
        <v>57</v>
      </c>
      <c r="D71" s="15">
        <v>8.1</v>
      </c>
      <c r="E71" s="15">
        <v>3</v>
      </c>
      <c r="F71" s="15" t="s">
        <v>21</v>
      </c>
      <c r="G71" s="15" t="s">
        <v>23</v>
      </c>
      <c r="H71" s="15" t="s">
        <v>169</v>
      </c>
      <c r="I71" s="20" t="s">
        <v>15</v>
      </c>
      <c r="J71" s="15" t="s">
        <v>14</v>
      </c>
      <c r="K71" s="15" t="s">
        <v>20</v>
      </c>
      <c r="L71" s="21" t="s">
        <v>25</v>
      </c>
      <c r="M71" s="15">
        <f t="shared" si="3"/>
        <v>10.7</v>
      </c>
      <c r="N71" s="15">
        <v>10.7</v>
      </c>
      <c r="O71" s="15"/>
      <c r="P71" s="15"/>
      <c r="Q71" s="15"/>
      <c r="R71" s="15"/>
      <c r="S71" s="11"/>
      <c r="T71" s="5"/>
      <c r="U71" s="7"/>
      <c r="V71" s="7"/>
      <c r="W71" s="33"/>
      <c r="X71" s="7"/>
      <c r="Y71" s="7"/>
      <c r="Z71" s="7"/>
      <c r="AA71" s="5"/>
      <c r="AB71" s="7"/>
      <c r="AC71" s="33"/>
      <c r="AE71" s="22"/>
      <c r="AF71" s="22"/>
      <c r="AG71" s="23"/>
    </row>
    <row r="72" spans="1:33">
      <c r="A72" s="19"/>
      <c r="B72" s="15">
        <v>10</v>
      </c>
      <c r="C72" s="15">
        <v>57</v>
      </c>
      <c r="D72" s="15">
        <v>6.1</v>
      </c>
      <c r="E72" s="15">
        <v>3.8</v>
      </c>
      <c r="F72" s="15" t="s">
        <v>21</v>
      </c>
      <c r="G72" s="15" t="s">
        <v>23</v>
      </c>
      <c r="H72" s="15" t="s">
        <v>169</v>
      </c>
      <c r="I72" s="20" t="s">
        <v>15</v>
      </c>
      <c r="J72" s="15" t="s">
        <v>14</v>
      </c>
      <c r="K72" s="15" t="s">
        <v>20</v>
      </c>
      <c r="L72" s="21" t="s">
        <v>25</v>
      </c>
      <c r="M72" s="15">
        <f t="shared" si="3"/>
        <v>13.6</v>
      </c>
      <c r="N72" s="15">
        <v>13.6</v>
      </c>
      <c r="O72" s="15"/>
      <c r="P72" s="15"/>
      <c r="Q72" s="15"/>
      <c r="R72" s="15"/>
      <c r="S72" s="11"/>
      <c r="T72" s="5"/>
      <c r="U72" s="7"/>
      <c r="V72" s="7"/>
      <c r="W72" s="33"/>
      <c r="X72" s="7"/>
      <c r="Y72" s="7"/>
      <c r="Z72" s="7"/>
      <c r="AA72" s="5"/>
      <c r="AB72" s="7"/>
      <c r="AC72" s="33"/>
      <c r="AE72" s="22"/>
      <c r="AF72" s="22"/>
      <c r="AG72" s="23"/>
    </row>
    <row r="73" spans="1:33">
      <c r="A73" s="37" t="s">
        <v>13</v>
      </c>
      <c r="B73" s="13"/>
      <c r="C73" s="13"/>
      <c r="D73" s="13"/>
      <c r="E73" s="13">
        <f>SUM(E63:E72)</f>
        <v>21.500000000000004</v>
      </c>
      <c r="F73" s="13"/>
      <c r="G73" s="13"/>
      <c r="H73" s="13"/>
      <c r="I73" s="13"/>
      <c r="J73" s="13"/>
      <c r="K73" s="13"/>
      <c r="L73" s="13"/>
      <c r="M73" s="13">
        <f>SUM(M63:M72)</f>
        <v>128.60000000000002</v>
      </c>
      <c r="N73" s="13">
        <f>SUM(N63:N72)</f>
        <v>35</v>
      </c>
      <c r="O73" s="13">
        <f>SUM(O63:O72)</f>
        <v>58.5</v>
      </c>
      <c r="P73" s="13">
        <f>SUM(P63:P72)</f>
        <v>35.1</v>
      </c>
      <c r="Q73" s="15"/>
      <c r="R73" s="15"/>
      <c r="S73" s="11"/>
      <c r="T73" s="5"/>
      <c r="U73" s="7"/>
      <c r="V73" s="7"/>
      <c r="W73" s="33"/>
      <c r="X73" s="7"/>
      <c r="Y73" s="7"/>
      <c r="Z73" s="7"/>
      <c r="AA73" s="5"/>
      <c r="AB73" s="7"/>
      <c r="AC73" s="33"/>
      <c r="AE73" s="22"/>
      <c r="AF73" s="22"/>
      <c r="AG73" s="23"/>
    </row>
    <row r="74" spans="1:33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21"/>
      <c r="M74" s="15"/>
      <c r="N74" s="15"/>
      <c r="O74" s="15"/>
      <c r="P74" s="15"/>
      <c r="Q74" s="15"/>
      <c r="R74" s="15"/>
      <c r="S74" s="11"/>
      <c r="T74" s="5"/>
      <c r="U74" s="7"/>
      <c r="V74" s="7"/>
      <c r="W74" s="33"/>
      <c r="X74" s="7"/>
      <c r="Y74" s="7"/>
      <c r="Z74" s="7"/>
      <c r="AA74" s="5"/>
      <c r="AB74" s="7"/>
      <c r="AC74" s="33"/>
      <c r="AE74" s="22"/>
      <c r="AF74" s="22"/>
      <c r="AG74" s="23"/>
    </row>
    <row r="75" spans="1:33">
      <c r="A75" s="19" t="s">
        <v>3</v>
      </c>
      <c r="B75" s="15">
        <v>1</v>
      </c>
      <c r="C75" s="15">
        <v>59</v>
      </c>
      <c r="D75" s="15">
        <v>14</v>
      </c>
      <c r="E75" s="15">
        <v>2.6</v>
      </c>
      <c r="F75" s="15" t="s">
        <v>21</v>
      </c>
      <c r="G75" s="15" t="s">
        <v>160</v>
      </c>
      <c r="H75" s="15" t="s">
        <v>169</v>
      </c>
      <c r="I75" s="20" t="s">
        <v>15</v>
      </c>
      <c r="J75" s="15" t="s">
        <v>14</v>
      </c>
      <c r="K75" s="15" t="s">
        <v>20</v>
      </c>
      <c r="L75" s="21" t="s">
        <v>19</v>
      </c>
      <c r="M75" s="15">
        <f>N75</f>
        <v>9.3000000000000007</v>
      </c>
      <c r="N75" s="15">
        <v>9.3000000000000007</v>
      </c>
      <c r="O75" s="15"/>
      <c r="P75" s="15"/>
      <c r="Q75" s="15"/>
      <c r="R75" s="15"/>
      <c r="S75" s="11"/>
      <c r="T75" s="5"/>
      <c r="U75" s="7"/>
      <c r="V75" s="7"/>
      <c r="W75" s="33"/>
      <c r="X75" s="7"/>
      <c r="Y75" s="7"/>
      <c r="Z75" s="7"/>
      <c r="AA75" s="5"/>
      <c r="AB75" s="7"/>
      <c r="AC75" s="33"/>
      <c r="AE75" s="22"/>
      <c r="AF75" s="22"/>
      <c r="AG75" s="23"/>
    </row>
    <row r="76" spans="1:33">
      <c r="A76" s="19"/>
      <c r="B76" s="15">
        <v>2</v>
      </c>
      <c r="C76" s="15">
        <v>45</v>
      </c>
      <c r="D76" s="15">
        <v>11</v>
      </c>
      <c r="E76" s="15">
        <v>3.2</v>
      </c>
      <c r="F76" s="15" t="s">
        <v>21</v>
      </c>
      <c r="G76" s="15" t="s">
        <v>160</v>
      </c>
      <c r="H76" s="15" t="s">
        <v>169</v>
      </c>
      <c r="I76" s="20" t="s">
        <v>15</v>
      </c>
      <c r="J76" s="15" t="s">
        <v>14</v>
      </c>
      <c r="K76" s="15" t="s">
        <v>20</v>
      </c>
      <c r="L76" s="21" t="s">
        <v>19</v>
      </c>
      <c r="M76" s="15">
        <f>N76</f>
        <v>11.4</v>
      </c>
      <c r="N76" s="15">
        <v>11.4</v>
      </c>
      <c r="O76" s="15"/>
      <c r="P76" s="15"/>
      <c r="Q76" s="15"/>
      <c r="R76" s="15"/>
      <c r="S76" s="11"/>
      <c r="T76" s="5"/>
      <c r="U76" s="7"/>
      <c r="V76" s="7"/>
      <c r="W76" s="33"/>
      <c r="X76" s="7"/>
      <c r="Y76" s="7"/>
      <c r="Z76" s="7"/>
      <c r="AA76" s="5"/>
      <c r="AB76" s="7"/>
      <c r="AC76" s="33"/>
      <c r="AE76" s="22"/>
      <c r="AF76" s="22"/>
      <c r="AG76" s="23"/>
    </row>
    <row r="77" spans="1:33">
      <c r="A77" s="19"/>
      <c r="B77" s="15">
        <v>3</v>
      </c>
      <c r="C77" s="15">
        <v>54</v>
      </c>
      <c r="D77" s="15">
        <v>21.1</v>
      </c>
      <c r="E77" s="15">
        <v>3.4</v>
      </c>
      <c r="F77" s="15" t="s">
        <v>21</v>
      </c>
      <c r="G77" s="15" t="s">
        <v>160</v>
      </c>
      <c r="H77" s="15" t="s">
        <v>169</v>
      </c>
      <c r="I77" s="20" t="s">
        <v>15</v>
      </c>
      <c r="J77" s="15" t="s">
        <v>14</v>
      </c>
      <c r="K77" s="15" t="s">
        <v>20</v>
      </c>
      <c r="L77" s="21" t="s">
        <v>19</v>
      </c>
      <c r="M77" s="15">
        <f>N77</f>
        <v>12.1</v>
      </c>
      <c r="N77" s="15">
        <v>12.1</v>
      </c>
      <c r="O77" s="15"/>
      <c r="P77" s="15"/>
      <c r="Q77" s="15"/>
      <c r="R77" s="15"/>
      <c r="S77" s="11"/>
      <c r="T77" s="5"/>
      <c r="U77" s="7"/>
      <c r="V77" s="7"/>
      <c r="W77" s="33"/>
      <c r="X77" s="7"/>
      <c r="Y77" s="7"/>
      <c r="Z77" s="7"/>
      <c r="AA77" s="5"/>
      <c r="AB77" s="7"/>
      <c r="AC77" s="33"/>
      <c r="AE77" s="22"/>
      <c r="AF77" s="22"/>
      <c r="AG77" s="23"/>
    </row>
    <row r="78" spans="1:33">
      <c r="A78" s="19"/>
      <c r="B78" s="15">
        <v>4</v>
      </c>
      <c r="C78" s="15">
        <v>32</v>
      </c>
      <c r="D78" s="15">
        <v>21</v>
      </c>
      <c r="E78" s="15">
        <v>3</v>
      </c>
      <c r="F78" s="15" t="s">
        <v>21</v>
      </c>
      <c r="G78" s="15" t="s">
        <v>160</v>
      </c>
      <c r="H78" s="15" t="s">
        <v>169</v>
      </c>
      <c r="I78" s="20" t="s">
        <v>15</v>
      </c>
      <c r="J78" s="15" t="s">
        <v>14</v>
      </c>
      <c r="K78" s="15" t="s">
        <v>20</v>
      </c>
      <c r="L78" s="21" t="s">
        <v>19</v>
      </c>
      <c r="M78" s="15">
        <f>N78</f>
        <v>10.7</v>
      </c>
      <c r="N78" s="15">
        <v>10.7</v>
      </c>
      <c r="O78" s="15"/>
      <c r="P78" s="15"/>
      <c r="Q78" s="15"/>
      <c r="R78" s="15"/>
      <c r="S78" s="11"/>
      <c r="T78" s="5"/>
      <c r="U78" s="7"/>
      <c r="V78" s="7"/>
      <c r="W78" s="33"/>
      <c r="X78" s="7"/>
      <c r="Y78" s="7"/>
      <c r="Z78" s="7"/>
      <c r="AA78" s="5"/>
      <c r="AB78" s="7"/>
      <c r="AC78" s="33"/>
      <c r="AE78" s="22"/>
      <c r="AF78" s="22"/>
      <c r="AG78" s="23"/>
    </row>
    <row r="79" spans="1:33">
      <c r="A79" s="37" t="s">
        <v>13</v>
      </c>
      <c r="B79" s="13"/>
      <c r="C79" s="13"/>
      <c r="D79" s="13"/>
      <c r="E79" s="13">
        <f>SUM(E75:E78)</f>
        <v>12.200000000000001</v>
      </c>
      <c r="F79" s="13"/>
      <c r="G79" s="13"/>
      <c r="H79" s="13"/>
      <c r="I79" s="13"/>
      <c r="J79" s="13"/>
      <c r="K79" s="13"/>
      <c r="L79" s="38"/>
      <c r="M79" s="13">
        <f>SUM(M75:M78)</f>
        <v>43.5</v>
      </c>
      <c r="N79" s="13">
        <f>SUM(N75:N78)</f>
        <v>43.5</v>
      </c>
      <c r="O79" s="13">
        <f>SUM(O75:O78)</f>
        <v>0</v>
      </c>
      <c r="P79" s="13">
        <f>SUM(P75:P78)</f>
        <v>0</v>
      </c>
      <c r="Q79" s="15"/>
      <c r="R79" s="15"/>
      <c r="S79" s="11"/>
      <c r="T79" s="5"/>
      <c r="U79" s="7"/>
      <c r="V79" s="7"/>
      <c r="W79" s="33"/>
      <c r="X79" s="7"/>
      <c r="Y79" s="7"/>
      <c r="Z79" s="7"/>
      <c r="AA79" s="5"/>
      <c r="AB79" s="7"/>
      <c r="AC79" s="33"/>
      <c r="AE79" s="22"/>
      <c r="AF79" s="22"/>
      <c r="AG79" s="23"/>
    </row>
    <row r="80" spans="1:33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21"/>
      <c r="M80" s="15"/>
      <c r="N80" s="15"/>
      <c r="O80" s="15"/>
      <c r="P80" s="15"/>
      <c r="Q80" s="15"/>
      <c r="R80" s="15"/>
      <c r="S80" s="11"/>
      <c r="T80" s="5"/>
      <c r="U80" s="7"/>
      <c r="V80" s="7"/>
      <c r="W80" s="33"/>
      <c r="X80" s="7"/>
      <c r="Y80" s="7"/>
      <c r="Z80" s="7"/>
      <c r="AA80" s="5"/>
      <c r="AB80" s="7"/>
      <c r="AC80" s="33"/>
      <c r="AE80" s="22"/>
      <c r="AF80" s="22"/>
      <c r="AG80" s="23"/>
    </row>
    <row r="81" spans="1:33">
      <c r="A81" s="19" t="s">
        <v>2</v>
      </c>
      <c r="B81" s="15">
        <v>1</v>
      </c>
      <c r="C81" s="15">
        <v>1</v>
      </c>
      <c r="D81" s="15">
        <v>18</v>
      </c>
      <c r="E81" s="15">
        <v>2.7</v>
      </c>
      <c r="F81" s="15" t="s">
        <v>16</v>
      </c>
      <c r="G81" s="15" t="s">
        <v>17</v>
      </c>
      <c r="H81" s="15" t="s">
        <v>169</v>
      </c>
      <c r="I81" s="20" t="s">
        <v>15</v>
      </c>
      <c r="J81" s="15" t="s">
        <v>14</v>
      </c>
      <c r="K81" s="15" t="s">
        <v>24</v>
      </c>
      <c r="L81" s="21" t="s">
        <v>125</v>
      </c>
      <c r="M81" s="15">
        <f t="shared" ref="M81:M89" si="4">N81+O81+P81</f>
        <v>21.6</v>
      </c>
      <c r="N81" s="15"/>
      <c r="O81" s="15">
        <v>13.5</v>
      </c>
      <c r="P81" s="15">
        <v>8.1</v>
      </c>
      <c r="Q81" s="15"/>
      <c r="R81" s="15"/>
      <c r="S81" s="11"/>
      <c r="T81" s="5"/>
      <c r="U81" s="7"/>
      <c r="V81" s="7"/>
      <c r="W81" s="33"/>
      <c r="X81" s="7"/>
      <c r="Y81" s="7"/>
      <c r="Z81" s="7"/>
      <c r="AA81" s="5"/>
      <c r="AB81" s="7"/>
      <c r="AC81" s="33"/>
      <c r="AE81" s="22"/>
      <c r="AF81" s="22"/>
      <c r="AG81" s="23"/>
    </row>
    <row r="82" spans="1:33">
      <c r="A82" s="19"/>
      <c r="B82" s="15">
        <v>2</v>
      </c>
      <c r="C82" s="15">
        <v>6</v>
      </c>
      <c r="D82" s="15">
        <v>20.3</v>
      </c>
      <c r="E82" s="15">
        <v>1</v>
      </c>
      <c r="F82" s="15" t="s">
        <v>16</v>
      </c>
      <c r="G82" s="15" t="s">
        <v>17</v>
      </c>
      <c r="H82" s="15" t="s">
        <v>169</v>
      </c>
      <c r="I82" s="20" t="s">
        <v>15</v>
      </c>
      <c r="J82" s="15" t="s">
        <v>14</v>
      </c>
      <c r="K82" s="15" t="s">
        <v>24</v>
      </c>
      <c r="L82" s="21" t="s">
        <v>125</v>
      </c>
      <c r="M82" s="15">
        <f t="shared" si="4"/>
        <v>8</v>
      </c>
      <c r="N82" s="15"/>
      <c r="O82" s="15">
        <v>5</v>
      </c>
      <c r="P82" s="15">
        <v>3</v>
      </c>
      <c r="Q82" s="15"/>
      <c r="R82" s="15"/>
      <c r="S82" s="11"/>
      <c r="T82" s="5"/>
      <c r="U82" s="7"/>
      <c r="V82" s="7"/>
      <c r="W82" s="33"/>
      <c r="X82" s="7"/>
      <c r="Y82" s="7"/>
      <c r="Z82" s="7"/>
      <c r="AA82" s="5"/>
      <c r="AB82" s="7"/>
      <c r="AC82" s="33"/>
      <c r="AE82" s="22"/>
      <c r="AF82" s="22"/>
      <c r="AG82" s="23"/>
    </row>
    <row r="83" spans="1:33">
      <c r="A83" s="19"/>
      <c r="B83" s="15">
        <v>3</v>
      </c>
      <c r="C83" s="15">
        <v>13</v>
      </c>
      <c r="D83" s="15">
        <v>3</v>
      </c>
      <c r="E83" s="15">
        <v>0.7</v>
      </c>
      <c r="F83" s="15" t="s">
        <v>16</v>
      </c>
      <c r="G83" s="15" t="s">
        <v>17</v>
      </c>
      <c r="H83" s="15" t="s">
        <v>169</v>
      </c>
      <c r="I83" s="20" t="s">
        <v>15</v>
      </c>
      <c r="J83" s="15" t="s">
        <v>14</v>
      </c>
      <c r="K83" s="15" t="s">
        <v>24</v>
      </c>
      <c r="L83" s="21" t="s">
        <v>125</v>
      </c>
      <c r="M83" s="15">
        <f t="shared" si="4"/>
        <v>5.6</v>
      </c>
      <c r="N83" s="15"/>
      <c r="O83" s="15">
        <v>3.5</v>
      </c>
      <c r="P83" s="15">
        <v>2.1</v>
      </c>
      <c r="Q83" s="15"/>
      <c r="R83" s="15"/>
      <c r="S83" s="11"/>
      <c r="T83" s="5"/>
      <c r="U83" s="7"/>
      <c r="V83" s="7"/>
      <c r="W83" s="33"/>
      <c r="X83" s="7"/>
      <c r="Y83" s="7"/>
      <c r="Z83" s="7"/>
      <c r="AA83" s="5"/>
      <c r="AB83" s="7"/>
      <c r="AC83" s="33"/>
      <c r="AE83" s="22"/>
      <c r="AF83" s="22"/>
      <c r="AG83" s="23"/>
    </row>
    <row r="84" spans="1:33">
      <c r="A84" s="19"/>
      <c r="B84" s="15">
        <v>4</v>
      </c>
      <c r="C84" s="15">
        <v>15</v>
      </c>
      <c r="D84" s="15">
        <v>1.1000000000000001</v>
      </c>
      <c r="E84" s="15">
        <v>0.5</v>
      </c>
      <c r="F84" s="15" t="s">
        <v>16</v>
      </c>
      <c r="G84" s="15" t="s">
        <v>17</v>
      </c>
      <c r="H84" s="15" t="s">
        <v>169</v>
      </c>
      <c r="I84" s="20" t="s">
        <v>15</v>
      </c>
      <c r="J84" s="15" t="s">
        <v>14</v>
      </c>
      <c r="K84" s="15" t="s">
        <v>24</v>
      </c>
      <c r="L84" s="21" t="s">
        <v>125</v>
      </c>
      <c r="M84" s="15">
        <f t="shared" si="4"/>
        <v>4</v>
      </c>
      <c r="N84" s="15"/>
      <c r="O84" s="15">
        <v>2.5</v>
      </c>
      <c r="P84" s="15">
        <v>1.5</v>
      </c>
      <c r="Q84" s="15"/>
      <c r="R84" s="15"/>
      <c r="S84" s="11"/>
      <c r="T84" s="5"/>
      <c r="U84" s="7"/>
      <c r="V84" s="7"/>
      <c r="W84" s="33"/>
      <c r="X84" s="7"/>
      <c r="Y84" s="7"/>
      <c r="Z84" s="7"/>
      <c r="AA84" s="5"/>
      <c r="AB84" s="7"/>
      <c r="AC84" s="33"/>
      <c r="AE84" s="22"/>
      <c r="AF84" s="22"/>
      <c r="AG84" s="23"/>
    </row>
    <row r="85" spans="1:33">
      <c r="A85" s="19"/>
      <c r="B85" s="15">
        <v>5</v>
      </c>
      <c r="C85" s="15">
        <v>15</v>
      </c>
      <c r="D85" s="15">
        <v>15</v>
      </c>
      <c r="E85" s="15">
        <v>0.5</v>
      </c>
      <c r="F85" s="15" t="s">
        <v>16</v>
      </c>
      <c r="G85" s="15" t="s">
        <v>171</v>
      </c>
      <c r="H85" s="15" t="s">
        <v>169</v>
      </c>
      <c r="I85" s="20" t="s">
        <v>15</v>
      </c>
      <c r="J85" s="15" t="s">
        <v>14</v>
      </c>
      <c r="K85" s="15" t="s">
        <v>24</v>
      </c>
      <c r="L85" s="21" t="s">
        <v>125</v>
      </c>
      <c r="M85" s="15">
        <f t="shared" si="4"/>
        <v>4</v>
      </c>
      <c r="N85" s="15"/>
      <c r="O85" s="15">
        <v>2.5</v>
      </c>
      <c r="P85" s="15">
        <v>1.5</v>
      </c>
      <c r="Q85" s="15"/>
      <c r="R85" s="15"/>
      <c r="S85" s="11"/>
      <c r="T85" s="5"/>
      <c r="U85" s="7"/>
      <c r="V85" s="7"/>
      <c r="W85" s="33"/>
      <c r="X85" s="7"/>
      <c r="Y85" s="7"/>
      <c r="Z85" s="7"/>
      <c r="AA85" s="5"/>
      <c r="AB85" s="7"/>
      <c r="AC85" s="33"/>
      <c r="AE85" s="22"/>
      <c r="AF85" s="22"/>
      <c r="AG85" s="23"/>
    </row>
    <row r="86" spans="1:33">
      <c r="A86" s="19"/>
      <c r="B86" s="15">
        <v>6</v>
      </c>
      <c r="C86" s="15">
        <v>26</v>
      </c>
      <c r="D86" s="15">
        <v>3</v>
      </c>
      <c r="E86" s="15">
        <v>2.7</v>
      </c>
      <c r="F86" s="15" t="s">
        <v>21</v>
      </c>
      <c r="G86" s="15" t="s">
        <v>23</v>
      </c>
      <c r="H86" s="15" t="s">
        <v>169</v>
      </c>
      <c r="I86" s="20" t="s">
        <v>15</v>
      </c>
      <c r="J86" s="15" t="s">
        <v>14</v>
      </c>
      <c r="K86" s="15" t="s">
        <v>20</v>
      </c>
      <c r="L86" s="21" t="s">
        <v>19</v>
      </c>
      <c r="M86" s="15">
        <f t="shared" si="4"/>
        <v>9.6999999999999993</v>
      </c>
      <c r="N86" s="15">
        <v>9.6999999999999993</v>
      </c>
      <c r="O86" s="15"/>
      <c r="P86" s="15"/>
      <c r="Q86" s="15"/>
      <c r="R86" s="15"/>
      <c r="S86" s="11"/>
      <c r="T86" s="5"/>
      <c r="U86" s="7"/>
      <c r="V86" s="7"/>
      <c r="W86" s="33"/>
      <c r="X86" s="7"/>
      <c r="Y86" s="7"/>
      <c r="Z86" s="7"/>
      <c r="AA86" s="5"/>
      <c r="AB86" s="7"/>
      <c r="AC86" s="33"/>
      <c r="AE86" s="22"/>
      <c r="AF86" s="22"/>
      <c r="AG86" s="23"/>
    </row>
    <row r="87" spans="1:33">
      <c r="A87" s="19"/>
      <c r="B87" s="15">
        <v>7</v>
      </c>
      <c r="C87" s="15">
        <v>31</v>
      </c>
      <c r="D87" s="15">
        <v>6</v>
      </c>
      <c r="E87" s="15">
        <v>3.8</v>
      </c>
      <c r="F87" s="15" t="s">
        <v>21</v>
      </c>
      <c r="G87" s="15" t="s">
        <v>160</v>
      </c>
      <c r="H87" s="15" t="s">
        <v>169</v>
      </c>
      <c r="I87" s="20" t="s">
        <v>15</v>
      </c>
      <c r="J87" s="15" t="s">
        <v>14</v>
      </c>
      <c r="K87" s="15" t="s">
        <v>20</v>
      </c>
      <c r="L87" s="21" t="s">
        <v>19</v>
      </c>
      <c r="M87" s="15">
        <f t="shared" si="4"/>
        <v>13.7</v>
      </c>
      <c r="N87" s="15">
        <v>13.7</v>
      </c>
      <c r="O87" s="15"/>
      <c r="P87" s="15"/>
      <c r="Q87" s="15"/>
      <c r="R87" s="15"/>
      <c r="S87" s="11"/>
      <c r="T87" s="5"/>
      <c r="U87" s="7"/>
      <c r="V87" s="7"/>
      <c r="W87" s="33"/>
      <c r="X87" s="7"/>
      <c r="Y87" s="7"/>
      <c r="Z87" s="7"/>
      <c r="AA87" s="5"/>
      <c r="AB87" s="7"/>
      <c r="AC87" s="33"/>
      <c r="AE87" s="22"/>
      <c r="AF87" s="22"/>
      <c r="AG87" s="23"/>
    </row>
    <row r="88" spans="1:33">
      <c r="A88" s="19"/>
      <c r="B88" s="15">
        <v>8</v>
      </c>
      <c r="C88" s="15">
        <v>53</v>
      </c>
      <c r="D88" s="15">
        <v>9</v>
      </c>
      <c r="E88" s="15">
        <v>4.2</v>
      </c>
      <c r="F88" s="15" t="s">
        <v>21</v>
      </c>
      <c r="G88" s="15" t="s">
        <v>160</v>
      </c>
      <c r="H88" s="15" t="s">
        <v>169</v>
      </c>
      <c r="I88" s="20" t="s">
        <v>15</v>
      </c>
      <c r="J88" s="15" t="s">
        <v>14</v>
      </c>
      <c r="K88" s="15" t="s">
        <v>20</v>
      </c>
      <c r="L88" s="21" t="s">
        <v>19</v>
      </c>
      <c r="M88" s="15">
        <f t="shared" si="4"/>
        <v>15.1</v>
      </c>
      <c r="N88" s="15">
        <v>15.1</v>
      </c>
      <c r="O88" s="15"/>
      <c r="P88" s="15"/>
      <c r="Q88" s="15"/>
      <c r="R88" s="15"/>
      <c r="S88" s="11"/>
      <c r="T88" s="5"/>
      <c r="U88" s="7"/>
      <c r="V88" s="7"/>
      <c r="W88" s="33"/>
      <c r="X88" s="7"/>
      <c r="Y88" s="7"/>
      <c r="Z88" s="7"/>
      <c r="AA88" s="5"/>
      <c r="AB88" s="7"/>
      <c r="AC88" s="33"/>
      <c r="AE88" s="22"/>
      <c r="AF88" s="22"/>
      <c r="AG88" s="23"/>
    </row>
    <row r="89" spans="1:33">
      <c r="A89" s="19"/>
      <c r="B89" s="15">
        <v>9</v>
      </c>
      <c r="C89" s="15">
        <v>69</v>
      </c>
      <c r="D89" s="15">
        <v>1</v>
      </c>
      <c r="E89" s="15">
        <v>3.8</v>
      </c>
      <c r="F89" s="15" t="s">
        <v>21</v>
      </c>
      <c r="G89" s="15" t="s">
        <v>160</v>
      </c>
      <c r="H89" s="15" t="s">
        <v>169</v>
      </c>
      <c r="I89" s="20" t="s">
        <v>15</v>
      </c>
      <c r="J89" s="15" t="s">
        <v>14</v>
      </c>
      <c r="K89" s="15" t="s">
        <v>20</v>
      </c>
      <c r="L89" s="21" t="s">
        <v>19</v>
      </c>
      <c r="M89" s="15">
        <f t="shared" si="4"/>
        <v>13.7</v>
      </c>
      <c r="N89" s="15">
        <v>13.7</v>
      </c>
      <c r="O89" s="15"/>
      <c r="P89" s="15"/>
      <c r="Q89" s="15"/>
      <c r="R89" s="15"/>
      <c r="S89" s="11"/>
      <c r="T89" s="5"/>
      <c r="U89" s="7"/>
      <c r="V89" s="7"/>
      <c r="W89" s="33"/>
      <c r="X89" s="7"/>
      <c r="Y89" s="7"/>
      <c r="Z89" s="7"/>
      <c r="AA89" s="5"/>
      <c r="AB89" s="7"/>
      <c r="AC89" s="33"/>
      <c r="AE89" s="22"/>
      <c r="AF89" s="22"/>
      <c r="AG89" s="23"/>
    </row>
    <row r="90" spans="1:33">
      <c r="A90" s="37" t="s">
        <v>13</v>
      </c>
      <c r="B90" s="13"/>
      <c r="C90" s="13"/>
      <c r="D90" s="13"/>
      <c r="E90" s="13">
        <f>SUM(E81:E89)</f>
        <v>19.900000000000002</v>
      </c>
      <c r="F90" s="13"/>
      <c r="G90" s="13"/>
      <c r="H90" s="13"/>
      <c r="I90" s="13"/>
      <c r="J90" s="13"/>
      <c r="K90" s="13"/>
      <c r="L90" s="38"/>
      <c r="M90" s="13">
        <f>SUM(M81:M89)</f>
        <v>95.4</v>
      </c>
      <c r="N90" s="13">
        <f>SUM(N81:N89)</f>
        <v>52.2</v>
      </c>
      <c r="O90" s="13">
        <f>SUM(O81:O89)</f>
        <v>27</v>
      </c>
      <c r="P90" s="13">
        <f>SUM(P81:P89)</f>
        <v>16.2</v>
      </c>
      <c r="Q90" s="15"/>
      <c r="R90" s="15"/>
      <c r="S90" s="11"/>
      <c r="T90" s="5"/>
      <c r="U90" s="7"/>
      <c r="V90" s="7"/>
      <c r="W90" s="33"/>
      <c r="X90" s="7"/>
      <c r="Y90" s="7"/>
      <c r="Z90" s="7"/>
      <c r="AA90" s="5"/>
      <c r="AB90" s="7"/>
      <c r="AC90" s="33"/>
      <c r="AE90" s="22"/>
      <c r="AF90" s="22"/>
      <c r="AG90" s="23"/>
    </row>
    <row r="91" spans="1:33">
      <c r="A91" s="1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21"/>
      <c r="M91" s="15"/>
      <c r="N91" s="15"/>
      <c r="O91" s="15"/>
      <c r="P91" s="15"/>
      <c r="Q91" s="15"/>
      <c r="R91" s="15"/>
      <c r="S91" s="11"/>
      <c r="T91" s="5"/>
      <c r="U91" s="7"/>
      <c r="V91" s="7"/>
      <c r="W91" s="33"/>
      <c r="X91" s="7"/>
      <c r="Y91" s="7"/>
      <c r="Z91" s="7"/>
      <c r="AA91" s="5"/>
      <c r="AB91" s="7"/>
      <c r="AC91" s="33"/>
      <c r="AE91" s="22"/>
      <c r="AF91" s="22"/>
      <c r="AG91" s="23"/>
    </row>
    <row r="92" spans="1:33">
      <c r="A92" s="19" t="s">
        <v>22</v>
      </c>
      <c r="B92" s="15">
        <v>1</v>
      </c>
      <c r="C92" s="15">
        <v>7</v>
      </c>
      <c r="D92" s="15">
        <v>1.1000000000000001</v>
      </c>
      <c r="E92" s="15">
        <v>2.4</v>
      </c>
      <c r="F92" s="15" t="s">
        <v>16</v>
      </c>
      <c r="G92" s="15" t="s">
        <v>17</v>
      </c>
      <c r="H92" s="15" t="s">
        <v>169</v>
      </c>
      <c r="I92" s="20" t="s">
        <v>15</v>
      </c>
      <c r="J92" s="15" t="s">
        <v>14</v>
      </c>
      <c r="K92" s="15" t="s">
        <v>24</v>
      </c>
      <c r="L92" s="21" t="s">
        <v>133</v>
      </c>
      <c r="M92" s="15">
        <f t="shared" ref="M92:M97" si="5">N92+O92+P92</f>
        <v>19.2</v>
      </c>
      <c r="N92" s="15"/>
      <c r="O92" s="15">
        <v>3.8</v>
      </c>
      <c r="P92" s="15">
        <v>15.4</v>
      </c>
      <c r="Q92" s="15"/>
      <c r="R92" s="15"/>
      <c r="S92" s="11"/>
      <c r="T92" s="5"/>
      <c r="U92" s="7"/>
      <c r="V92" s="7"/>
      <c r="W92" s="33"/>
      <c r="X92" s="7"/>
      <c r="Y92" s="7"/>
      <c r="Z92" s="7"/>
      <c r="AA92" s="5"/>
      <c r="AB92" s="7"/>
      <c r="AC92" s="33"/>
      <c r="AE92" s="22"/>
      <c r="AF92" s="22"/>
      <c r="AG92" s="23"/>
    </row>
    <row r="93" spans="1:33">
      <c r="A93" s="19"/>
      <c r="B93" s="15">
        <v>2</v>
      </c>
      <c r="C93" s="15">
        <v>12</v>
      </c>
      <c r="D93" s="15">
        <v>5.0999999999999996</v>
      </c>
      <c r="E93" s="15">
        <v>3</v>
      </c>
      <c r="F93" s="15" t="s">
        <v>21</v>
      </c>
      <c r="G93" s="15" t="s">
        <v>18</v>
      </c>
      <c r="H93" s="15" t="s">
        <v>169</v>
      </c>
      <c r="I93" s="20" t="s">
        <v>15</v>
      </c>
      <c r="J93" s="15" t="s">
        <v>14</v>
      </c>
      <c r="K93" s="15" t="s">
        <v>134</v>
      </c>
      <c r="L93" s="21" t="s">
        <v>19</v>
      </c>
      <c r="M93" s="15">
        <f t="shared" si="5"/>
        <v>14.3</v>
      </c>
      <c r="N93" s="15">
        <v>14.3</v>
      </c>
      <c r="O93" s="15"/>
      <c r="P93" s="15"/>
      <c r="Q93" s="15"/>
      <c r="R93" s="15"/>
      <c r="S93" s="11"/>
      <c r="T93" s="5"/>
      <c r="U93" s="7"/>
      <c r="V93" s="7"/>
      <c r="W93" s="33"/>
      <c r="X93" s="7"/>
      <c r="Y93" s="7"/>
      <c r="Z93" s="7"/>
      <c r="AA93" s="5"/>
      <c r="AB93" s="7"/>
      <c r="AC93" s="33"/>
      <c r="AE93" s="22"/>
      <c r="AF93" s="22"/>
      <c r="AG93" s="23"/>
    </row>
    <row r="94" spans="1:33">
      <c r="A94" s="19"/>
      <c r="B94" s="15">
        <v>3</v>
      </c>
      <c r="C94" s="15">
        <v>32</v>
      </c>
      <c r="D94" s="15">
        <v>9</v>
      </c>
      <c r="E94" s="15">
        <v>2.6</v>
      </c>
      <c r="F94" s="15" t="s">
        <v>16</v>
      </c>
      <c r="G94" s="15" t="s">
        <v>18</v>
      </c>
      <c r="H94" s="15" t="s">
        <v>169</v>
      </c>
      <c r="I94" s="20" t="s">
        <v>15</v>
      </c>
      <c r="J94" s="15" t="s">
        <v>14</v>
      </c>
      <c r="K94" s="15" t="s">
        <v>24</v>
      </c>
      <c r="L94" s="21" t="s">
        <v>170</v>
      </c>
      <c r="M94" s="15">
        <f t="shared" si="5"/>
        <v>20.8</v>
      </c>
      <c r="N94" s="15">
        <v>4.2</v>
      </c>
      <c r="O94" s="15"/>
      <c r="P94" s="15">
        <v>16.600000000000001</v>
      </c>
      <c r="Q94" s="15"/>
      <c r="R94" s="15"/>
      <c r="S94" s="11"/>
      <c r="T94" s="5"/>
      <c r="U94" s="7"/>
      <c r="V94" s="7"/>
      <c r="W94" s="33"/>
      <c r="X94" s="7"/>
      <c r="Y94" s="7"/>
      <c r="Z94" s="7"/>
      <c r="AA94" s="5"/>
      <c r="AB94" s="7"/>
      <c r="AC94" s="33"/>
      <c r="AE94" s="22"/>
      <c r="AF94" s="22"/>
      <c r="AG94" s="23"/>
    </row>
    <row r="95" spans="1:33">
      <c r="A95" s="19"/>
      <c r="B95" s="15">
        <v>4</v>
      </c>
      <c r="C95" s="15">
        <v>35</v>
      </c>
      <c r="D95" s="15">
        <v>17</v>
      </c>
      <c r="E95" s="15">
        <v>3</v>
      </c>
      <c r="F95" s="15" t="s">
        <v>21</v>
      </c>
      <c r="G95" s="15" t="s">
        <v>18</v>
      </c>
      <c r="H95" s="15" t="s">
        <v>169</v>
      </c>
      <c r="I95" s="20" t="s">
        <v>15</v>
      </c>
      <c r="J95" s="15" t="s">
        <v>14</v>
      </c>
      <c r="K95" s="15" t="s">
        <v>134</v>
      </c>
      <c r="L95" s="21" t="s">
        <v>19</v>
      </c>
      <c r="M95" s="15">
        <f t="shared" si="5"/>
        <v>14.3</v>
      </c>
      <c r="N95" s="15">
        <v>14.3</v>
      </c>
      <c r="O95" s="15"/>
      <c r="P95" s="15"/>
      <c r="Q95" s="15"/>
      <c r="R95" s="15"/>
      <c r="S95" s="11"/>
      <c r="T95" s="5"/>
      <c r="U95" s="7"/>
      <c r="V95" s="7"/>
      <c r="W95" s="33"/>
      <c r="X95" s="7"/>
      <c r="Y95" s="7"/>
      <c r="Z95" s="7"/>
      <c r="AA95" s="5"/>
      <c r="AB95" s="7"/>
      <c r="AC95" s="33"/>
      <c r="AE95" s="22"/>
      <c r="AF95" s="22"/>
      <c r="AG95" s="23"/>
    </row>
    <row r="96" spans="1:33">
      <c r="A96" s="19"/>
      <c r="B96" s="15">
        <v>5</v>
      </c>
      <c r="C96" s="15">
        <v>55</v>
      </c>
      <c r="D96" s="15">
        <v>5</v>
      </c>
      <c r="E96" s="15">
        <v>3</v>
      </c>
      <c r="F96" s="15" t="s">
        <v>16</v>
      </c>
      <c r="G96" s="15" t="s">
        <v>17</v>
      </c>
      <c r="H96" s="15" t="s">
        <v>169</v>
      </c>
      <c r="I96" s="20" t="s">
        <v>15</v>
      </c>
      <c r="J96" s="15" t="s">
        <v>14</v>
      </c>
      <c r="K96" s="15" t="s">
        <v>24</v>
      </c>
      <c r="L96" s="21" t="s">
        <v>133</v>
      </c>
      <c r="M96" s="15">
        <f t="shared" si="5"/>
        <v>24</v>
      </c>
      <c r="N96" s="15"/>
      <c r="O96" s="15">
        <v>4.8</v>
      </c>
      <c r="P96" s="15">
        <v>19.2</v>
      </c>
      <c r="Q96" s="15"/>
      <c r="R96" s="15"/>
      <c r="S96" s="11"/>
      <c r="T96" s="5"/>
      <c r="U96" s="7"/>
      <c r="V96" s="7"/>
      <c r="W96" s="33"/>
      <c r="X96" s="7"/>
      <c r="Y96" s="7"/>
      <c r="Z96" s="7"/>
      <c r="AA96" s="5"/>
      <c r="AB96" s="7"/>
      <c r="AC96" s="33"/>
      <c r="AE96" s="22"/>
      <c r="AF96" s="22"/>
      <c r="AG96" s="23"/>
    </row>
    <row r="97" spans="1:33">
      <c r="A97" s="19"/>
      <c r="B97" s="15">
        <v>6</v>
      </c>
      <c r="C97" s="15">
        <v>58</v>
      </c>
      <c r="D97" s="15">
        <v>11</v>
      </c>
      <c r="E97" s="15">
        <v>2.7</v>
      </c>
      <c r="F97" s="15" t="s">
        <v>16</v>
      </c>
      <c r="G97" s="15" t="s">
        <v>17</v>
      </c>
      <c r="H97" s="15" t="s">
        <v>169</v>
      </c>
      <c r="I97" s="20" t="s">
        <v>15</v>
      </c>
      <c r="J97" s="15" t="s">
        <v>14</v>
      </c>
      <c r="K97" s="15" t="s">
        <v>132</v>
      </c>
      <c r="L97" s="21" t="s">
        <v>133</v>
      </c>
      <c r="M97" s="15">
        <f t="shared" si="5"/>
        <v>21.6</v>
      </c>
      <c r="N97" s="15"/>
      <c r="O97" s="15">
        <v>4.3</v>
      </c>
      <c r="P97" s="15">
        <v>17.3</v>
      </c>
      <c r="Q97" s="15"/>
      <c r="R97" s="15"/>
      <c r="S97" s="11"/>
      <c r="T97" s="5"/>
      <c r="U97" s="7"/>
      <c r="V97" s="7"/>
      <c r="W97" s="33"/>
      <c r="X97" s="7"/>
      <c r="Y97" s="7"/>
      <c r="Z97" s="7"/>
      <c r="AA97" s="5"/>
      <c r="AB97" s="7"/>
      <c r="AC97" s="33"/>
      <c r="AE97" s="22"/>
      <c r="AF97" s="22"/>
      <c r="AG97" s="23"/>
    </row>
    <row r="98" spans="1:33">
      <c r="A98" s="37" t="s">
        <v>13</v>
      </c>
      <c r="B98" s="13"/>
      <c r="C98" s="13"/>
      <c r="D98" s="13"/>
      <c r="E98" s="13">
        <f>SUM(E92:E97)</f>
        <v>16.7</v>
      </c>
      <c r="F98" s="13"/>
      <c r="G98" s="13"/>
      <c r="H98" s="13"/>
      <c r="I98" s="13"/>
      <c r="J98" s="13"/>
      <c r="K98" s="13"/>
      <c r="L98" s="38"/>
      <c r="M98" s="13">
        <f>SUM(M92:M97)</f>
        <v>114.19999999999999</v>
      </c>
      <c r="N98" s="13">
        <f>SUM(N92:N97)</f>
        <v>32.799999999999997</v>
      </c>
      <c r="O98" s="13">
        <f>SUM(O92:O97)</f>
        <v>12.899999999999999</v>
      </c>
      <c r="P98" s="13">
        <f>SUM(P92:P97)</f>
        <v>68.5</v>
      </c>
      <c r="Q98" s="15"/>
      <c r="R98" s="15"/>
      <c r="S98" s="11"/>
      <c r="T98" s="5"/>
      <c r="U98" s="7"/>
      <c r="V98" s="7"/>
      <c r="W98" s="33"/>
      <c r="X98" s="7"/>
      <c r="Y98" s="7"/>
      <c r="Z98" s="7"/>
      <c r="AA98" s="5"/>
      <c r="AB98" s="7"/>
      <c r="AC98" s="33"/>
      <c r="AE98" s="22"/>
      <c r="AF98" s="22"/>
      <c r="AG98" s="23"/>
    </row>
    <row r="99" spans="1:33">
      <c r="A99" s="1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1"/>
      <c r="X99" s="7"/>
      <c r="Y99" s="7"/>
      <c r="Z99" s="7"/>
    </row>
    <row r="100" spans="1:33">
      <c r="A100" s="43" t="s">
        <v>1</v>
      </c>
      <c r="B100" s="13"/>
      <c r="C100" s="13"/>
      <c r="D100" s="13"/>
      <c r="E100" s="13">
        <f>E38+E50+E61+E73+E79+E90+E98</f>
        <v>146.89999999999998</v>
      </c>
      <c r="F100" s="13"/>
      <c r="G100" s="13"/>
      <c r="H100" s="13"/>
      <c r="I100" s="13"/>
      <c r="J100" s="13"/>
      <c r="K100" s="13"/>
      <c r="L100" s="13"/>
      <c r="M100" s="13">
        <f>M38+M50+M61+M73+M79+M90+M98</f>
        <v>669.5</v>
      </c>
      <c r="N100" s="13">
        <f>N38+N50+N61+N73+N79+N90+N98</f>
        <v>432.09999999999997</v>
      </c>
      <c r="O100" s="13">
        <f>O38+O50+O61+O73+O79+O90+O98</f>
        <v>98.4</v>
      </c>
      <c r="P100" s="13">
        <f>P38+P50+P61+P73+P79+P90+P98</f>
        <v>139</v>
      </c>
      <c r="Q100" s="15"/>
      <c r="R100" s="15"/>
      <c r="S100" s="11"/>
      <c r="X100" s="7"/>
      <c r="Y100" s="7"/>
      <c r="Z100" s="7"/>
    </row>
    <row r="101" spans="1:33">
      <c r="A101" s="19" t="s">
        <v>12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1"/>
      <c r="X101" s="7"/>
      <c r="Y101" s="7"/>
      <c r="Z101" s="7"/>
    </row>
    <row r="102" spans="1:33">
      <c r="A102" s="44" t="s">
        <v>11</v>
      </c>
      <c r="B102" s="15"/>
      <c r="C102" s="15">
        <v>56</v>
      </c>
      <c r="D102" s="15">
        <v>16</v>
      </c>
      <c r="E102" s="15">
        <v>0.2</v>
      </c>
      <c r="F102" s="15" t="s">
        <v>90</v>
      </c>
      <c r="G102" s="15" t="s">
        <v>23</v>
      </c>
      <c r="H102" s="21" t="s">
        <v>168</v>
      </c>
      <c r="I102" s="45" t="s">
        <v>15</v>
      </c>
      <c r="J102" s="11" t="s">
        <v>14</v>
      </c>
      <c r="K102" s="11" t="s">
        <v>135</v>
      </c>
      <c r="L102" s="15" t="s">
        <v>137</v>
      </c>
      <c r="M102" s="15">
        <f t="shared" ref="M102:M108" si="6">O102+Q102</f>
        <v>0.65</v>
      </c>
      <c r="N102" s="15"/>
      <c r="O102" s="15"/>
      <c r="P102" s="15"/>
      <c r="Q102" s="15">
        <v>0.65</v>
      </c>
      <c r="R102" s="15"/>
      <c r="S102" s="11"/>
      <c r="X102" s="7"/>
      <c r="Y102" s="7"/>
      <c r="Z102" s="7"/>
    </row>
    <row r="103" spans="1:33">
      <c r="A103" s="44" t="s">
        <v>10</v>
      </c>
      <c r="B103" s="15"/>
      <c r="C103" s="15">
        <v>109</v>
      </c>
      <c r="D103" s="15">
        <v>12.1</v>
      </c>
      <c r="E103" s="15">
        <v>0.2</v>
      </c>
      <c r="F103" s="15" t="s">
        <v>90</v>
      </c>
      <c r="G103" s="15"/>
      <c r="H103" s="21" t="s">
        <v>165</v>
      </c>
      <c r="I103" s="45" t="s">
        <v>15</v>
      </c>
      <c r="J103" s="11" t="s">
        <v>14</v>
      </c>
      <c r="K103" s="11" t="s">
        <v>135</v>
      </c>
      <c r="L103" s="15" t="s">
        <v>137</v>
      </c>
      <c r="M103" s="15">
        <f t="shared" si="6"/>
        <v>0.65</v>
      </c>
      <c r="N103" s="15"/>
      <c r="O103" s="15"/>
      <c r="P103" s="15"/>
      <c r="Q103" s="15">
        <v>0.65</v>
      </c>
      <c r="R103" s="15"/>
      <c r="S103" s="11"/>
      <c r="X103" s="7"/>
      <c r="Y103" s="7"/>
      <c r="Z103" s="7"/>
    </row>
    <row r="104" spans="1:33">
      <c r="A104" s="44" t="s">
        <v>9</v>
      </c>
      <c r="B104" s="15"/>
      <c r="C104" s="15">
        <v>92</v>
      </c>
      <c r="D104" s="15">
        <v>4</v>
      </c>
      <c r="E104" s="15">
        <v>0.2</v>
      </c>
      <c r="F104" s="15" t="s">
        <v>90</v>
      </c>
      <c r="G104" s="15" t="s">
        <v>23</v>
      </c>
      <c r="H104" s="21" t="s">
        <v>166</v>
      </c>
      <c r="I104" s="45" t="s">
        <v>15</v>
      </c>
      <c r="J104" s="11" t="s">
        <v>14</v>
      </c>
      <c r="K104" s="11" t="s">
        <v>135</v>
      </c>
      <c r="L104" s="15" t="s">
        <v>137</v>
      </c>
      <c r="M104" s="15">
        <f t="shared" si="6"/>
        <v>0.65</v>
      </c>
      <c r="N104" s="15"/>
      <c r="O104" s="15"/>
      <c r="P104" s="15"/>
      <c r="Q104" s="15">
        <v>0.65</v>
      </c>
      <c r="R104" s="15"/>
      <c r="S104" s="11"/>
      <c r="X104" s="7"/>
      <c r="Y104" s="7"/>
      <c r="Z104" s="7"/>
    </row>
    <row r="105" spans="1:33">
      <c r="A105" s="44" t="s">
        <v>8</v>
      </c>
      <c r="B105" s="15"/>
      <c r="C105" s="15">
        <v>36</v>
      </c>
      <c r="D105" s="15">
        <v>26</v>
      </c>
      <c r="E105" s="15">
        <v>0.2</v>
      </c>
      <c r="F105" s="15" t="s">
        <v>90</v>
      </c>
      <c r="G105" s="15" t="s">
        <v>23</v>
      </c>
      <c r="H105" s="21" t="s">
        <v>167</v>
      </c>
      <c r="I105" s="45" t="s">
        <v>15</v>
      </c>
      <c r="J105" s="11" t="s">
        <v>14</v>
      </c>
      <c r="K105" s="11" t="s">
        <v>135</v>
      </c>
      <c r="L105" s="15" t="s">
        <v>121</v>
      </c>
      <c r="M105" s="15">
        <f t="shared" si="6"/>
        <v>0.65</v>
      </c>
      <c r="N105" s="15"/>
      <c r="O105" s="15"/>
      <c r="P105" s="15"/>
      <c r="Q105" s="15">
        <v>0.65</v>
      </c>
      <c r="R105" s="15"/>
      <c r="S105" s="11"/>
      <c r="X105" s="7"/>
      <c r="Y105" s="7"/>
      <c r="Z105" s="7"/>
    </row>
    <row r="106" spans="1:33">
      <c r="A106" s="2" t="s">
        <v>7</v>
      </c>
      <c r="B106" s="15"/>
      <c r="C106" s="15">
        <v>33</v>
      </c>
      <c r="D106" s="15">
        <v>7</v>
      </c>
      <c r="E106" s="15">
        <v>0.2</v>
      </c>
      <c r="F106" s="15" t="s">
        <v>90</v>
      </c>
      <c r="G106" s="15" t="s">
        <v>23</v>
      </c>
      <c r="H106" s="21" t="s">
        <v>138</v>
      </c>
      <c r="I106" s="45" t="s">
        <v>15</v>
      </c>
      <c r="J106" s="11" t="s">
        <v>14</v>
      </c>
      <c r="K106" s="11" t="s">
        <v>135</v>
      </c>
      <c r="L106" s="15" t="s">
        <v>137</v>
      </c>
      <c r="M106" s="15">
        <f t="shared" si="6"/>
        <v>0.65</v>
      </c>
      <c r="N106" s="15"/>
      <c r="O106" s="15"/>
      <c r="P106" s="15"/>
      <c r="Q106" s="15">
        <v>0.65</v>
      </c>
      <c r="R106" s="15"/>
      <c r="S106" s="11"/>
      <c r="X106" s="7"/>
      <c r="Y106" s="7"/>
      <c r="Z106" s="7"/>
    </row>
    <row r="107" spans="1:33">
      <c r="A107" s="44" t="s">
        <v>6</v>
      </c>
      <c r="B107" s="15"/>
      <c r="C107" s="15">
        <v>48</v>
      </c>
      <c r="D107" s="15">
        <v>6</v>
      </c>
      <c r="E107" s="15">
        <v>0.2</v>
      </c>
      <c r="F107" s="15" t="s">
        <v>90</v>
      </c>
      <c r="G107" s="15" t="s">
        <v>23</v>
      </c>
      <c r="H107" s="21" t="s">
        <v>168</v>
      </c>
      <c r="I107" s="45" t="s">
        <v>15</v>
      </c>
      <c r="J107" s="11" t="s">
        <v>14</v>
      </c>
      <c r="K107" s="11" t="s">
        <v>135</v>
      </c>
      <c r="L107" s="15" t="s">
        <v>137</v>
      </c>
      <c r="M107" s="15">
        <f t="shared" si="6"/>
        <v>0.65</v>
      </c>
      <c r="N107" s="15"/>
      <c r="O107" s="15"/>
      <c r="P107" s="15"/>
      <c r="Q107" s="15">
        <v>0.65</v>
      </c>
      <c r="R107" s="15"/>
      <c r="S107" s="11"/>
      <c r="X107" s="7"/>
      <c r="Y107" s="7"/>
      <c r="Z107" s="7"/>
    </row>
    <row r="108" spans="1:33">
      <c r="A108" s="44" t="s">
        <v>5</v>
      </c>
      <c r="B108" s="15"/>
      <c r="C108" s="15">
        <v>59</v>
      </c>
      <c r="D108" s="15">
        <v>4</v>
      </c>
      <c r="E108" s="15">
        <v>0.2</v>
      </c>
      <c r="F108" s="15" t="s">
        <v>136</v>
      </c>
      <c r="G108" s="15" t="s">
        <v>17</v>
      </c>
      <c r="H108" s="21" t="s">
        <v>167</v>
      </c>
      <c r="I108" s="45" t="s">
        <v>15</v>
      </c>
      <c r="J108" s="11" t="s">
        <v>14</v>
      </c>
      <c r="K108" s="11" t="s">
        <v>135</v>
      </c>
      <c r="L108" s="15" t="s">
        <v>121</v>
      </c>
      <c r="M108" s="15">
        <f t="shared" si="6"/>
        <v>0.65</v>
      </c>
      <c r="N108" s="15"/>
      <c r="O108" s="15">
        <v>0.65</v>
      </c>
      <c r="P108" s="15"/>
      <c r="Q108" s="15"/>
      <c r="R108" s="15"/>
      <c r="S108" s="11"/>
      <c r="X108" s="7"/>
      <c r="Y108" s="7"/>
      <c r="Z108" s="7"/>
      <c r="AD108" s="46"/>
    </row>
    <row r="109" spans="1:33">
      <c r="A109" s="44" t="s">
        <v>1</v>
      </c>
      <c r="B109" s="15"/>
      <c r="C109" s="15"/>
      <c r="D109" s="15"/>
      <c r="E109" s="13">
        <f>SUM(E102:E108)</f>
        <v>1.4</v>
      </c>
      <c r="F109" s="13"/>
      <c r="G109" s="13"/>
      <c r="H109" s="13"/>
      <c r="I109" s="13"/>
      <c r="J109" s="13"/>
      <c r="K109" s="13"/>
      <c r="L109" s="13"/>
      <c r="M109" s="13">
        <f>SUM(M102:M108)</f>
        <v>4.55</v>
      </c>
      <c r="N109" s="13"/>
      <c r="O109" s="13">
        <f>SUM(O102:O108)</f>
        <v>0.65</v>
      </c>
      <c r="P109" s="13"/>
      <c r="Q109" s="13">
        <f>SUM(Q102:Q108)</f>
        <v>3.9</v>
      </c>
      <c r="R109" s="15"/>
      <c r="S109" s="11"/>
      <c r="X109" s="7"/>
      <c r="Y109" s="7"/>
      <c r="Z109" s="7"/>
    </row>
    <row r="110" spans="1:33">
      <c r="A110" s="19" t="s">
        <v>4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1"/>
    </row>
    <row r="111" spans="1:33">
      <c r="A111" s="11" t="s">
        <v>27</v>
      </c>
      <c r="B111" s="15"/>
      <c r="C111" s="15">
        <v>41</v>
      </c>
      <c r="D111" s="15">
        <v>17</v>
      </c>
      <c r="E111" s="15">
        <v>0.7</v>
      </c>
      <c r="F111" s="15" t="s">
        <v>129</v>
      </c>
      <c r="G111" s="15" t="s">
        <v>173</v>
      </c>
      <c r="H111" s="15" t="s">
        <v>169</v>
      </c>
      <c r="I111" s="15"/>
      <c r="J111" s="15"/>
      <c r="K111" s="15"/>
      <c r="L111" s="15" t="s">
        <v>131</v>
      </c>
      <c r="M111" s="15"/>
      <c r="N111" s="15"/>
      <c r="O111" s="15"/>
      <c r="P111" s="15"/>
      <c r="Q111" s="15"/>
      <c r="R111" s="15"/>
      <c r="S111" s="11"/>
    </row>
    <row r="112" spans="1:33">
      <c r="A112" s="11" t="s">
        <v>3</v>
      </c>
      <c r="B112" s="15"/>
      <c r="C112" s="15">
        <v>2</v>
      </c>
      <c r="D112" s="15">
        <v>8</v>
      </c>
      <c r="E112" s="15">
        <v>0.8</v>
      </c>
      <c r="F112" s="15" t="s">
        <v>129</v>
      </c>
      <c r="G112" s="15" t="s">
        <v>173</v>
      </c>
      <c r="H112" s="15" t="s">
        <v>169</v>
      </c>
      <c r="I112" s="15"/>
      <c r="J112" s="15"/>
      <c r="K112" s="15"/>
      <c r="L112" s="15" t="s">
        <v>131</v>
      </c>
      <c r="M112" s="15"/>
      <c r="N112" s="15"/>
      <c r="O112" s="15"/>
      <c r="P112" s="15"/>
      <c r="Q112" s="15"/>
      <c r="R112" s="15"/>
      <c r="S112" s="11"/>
    </row>
    <row r="113" spans="1:26">
      <c r="A113" s="11" t="s">
        <v>2</v>
      </c>
      <c r="B113" s="15"/>
      <c r="C113" s="15">
        <v>10</v>
      </c>
      <c r="D113" s="15">
        <v>24</v>
      </c>
      <c r="E113" s="15">
        <v>1.5</v>
      </c>
      <c r="F113" s="15" t="s">
        <v>129</v>
      </c>
      <c r="G113" s="15" t="s">
        <v>130</v>
      </c>
      <c r="H113" s="15" t="s">
        <v>169</v>
      </c>
      <c r="I113" s="15"/>
      <c r="J113" s="15"/>
      <c r="K113" s="15"/>
      <c r="L113" s="15" t="s">
        <v>131</v>
      </c>
      <c r="M113" s="15"/>
      <c r="N113" s="15"/>
      <c r="O113" s="15"/>
      <c r="P113" s="15"/>
      <c r="Q113" s="15"/>
      <c r="R113" s="15"/>
      <c r="S113" s="11"/>
    </row>
    <row r="114" spans="1:26">
      <c r="A114" s="11" t="s">
        <v>1</v>
      </c>
      <c r="B114" s="15"/>
      <c r="C114" s="15"/>
      <c r="D114" s="15"/>
      <c r="E114" s="13">
        <f>SUM(E111:E113)</f>
        <v>3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1"/>
    </row>
    <row r="115" spans="1:26">
      <c r="A115" s="11" t="s">
        <v>0</v>
      </c>
      <c r="B115" s="15"/>
      <c r="C115" s="15"/>
      <c r="D115" s="15"/>
      <c r="E115" s="13">
        <f>E100+E109+E114</f>
        <v>151.29999999999998</v>
      </c>
      <c r="F115" s="15"/>
      <c r="G115" s="15"/>
      <c r="H115" s="15"/>
      <c r="I115" s="15"/>
      <c r="J115" s="15"/>
      <c r="K115" s="15"/>
      <c r="L115" s="15"/>
      <c r="M115" s="13">
        <f>M100+M109</f>
        <v>674.05</v>
      </c>
      <c r="N115" s="13">
        <f>N100+N109</f>
        <v>432.09999999999997</v>
      </c>
      <c r="O115" s="13">
        <f>O100+O109</f>
        <v>99.050000000000011</v>
      </c>
      <c r="P115" s="13">
        <f>P100+P109</f>
        <v>139</v>
      </c>
      <c r="Q115" s="13">
        <f>Q100+Q109</f>
        <v>3.9</v>
      </c>
      <c r="R115" s="15"/>
      <c r="S115" s="11"/>
    </row>
    <row r="116" spans="1:26">
      <c r="L116" s="7"/>
    </row>
    <row r="117" spans="1:26">
      <c r="L117" s="7"/>
    </row>
    <row r="118" spans="1:26">
      <c r="G118" s="47"/>
      <c r="L118" s="7"/>
      <c r="Z118" s="46"/>
    </row>
    <row r="119" spans="1:26">
      <c r="L119" s="7"/>
    </row>
    <row r="120" spans="1:26">
      <c r="H120" s="47"/>
      <c r="L120" s="7"/>
    </row>
    <row r="122" spans="1:26">
      <c r="F122" s="47"/>
      <c r="H122" s="48"/>
    </row>
    <row r="126" spans="1:26">
      <c r="H126" s="48"/>
    </row>
    <row r="131" spans="26:26">
      <c r="Z131" s="49"/>
    </row>
    <row r="132" spans="26:26">
      <c r="Z132" s="49"/>
    </row>
    <row r="133" spans="26:26">
      <c r="Z133" s="49"/>
    </row>
  </sheetData>
  <mergeCells count="60">
    <mergeCell ref="T33:U33"/>
    <mergeCell ref="O20:O21"/>
    <mergeCell ref="AF5:AF6"/>
    <mergeCell ref="A8:F8"/>
    <mergeCell ref="A10:S10"/>
    <mergeCell ref="A11:S11"/>
    <mergeCell ref="A12:S12"/>
    <mergeCell ref="E16:E21"/>
    <mergeCell ref="N18:R19"/>
    <mergeCell ref="L8:S8"/>
    <mergeCell ref="M18:M21"/>
    <mergeCell ref="I16:J17"/>
    <mergeCell ref="L16:L21"/>
    <mergeCell ref="F16:F21"/>
    <mergeCell ref="P20:P21"/>
    <mergeCell ref="S16:S21"/>
    <mergeCell ref="K16:K21"/>
    <mergeCell ref="M16:R17"/>
    <mergeCell ref="J18:J21"/>
    <mergeCell ref="I18:I21"/>
    <mergeCell ref="A7:F7"/>
    <mergeCell ref="F13:N13"/>
    <mergeCell ref="A16:A21"/>
    <mergeCell ref="L7:S7"/>
    <mergeCell ref="M6:R6"/>
    <mergeCell ref="U4:U6"/>
    <mergeCell ref="H16:H21"/>
    <mergeCell ref="N20:N21"/>
    <mergeCell ref="Q20:Q21"/>
    <mergeCell ref="R20:R21"/>
    <mergeCell ref="AE19:AE20"/>
    <mergeCell ref="AG19:AG20"/>
    <mergeCell ref="V4:V6"/>
    <mergeCell ref="W4:W6"/>
    <mergeCell ref="B16:B21"/>
    <mergeCell ref="C16:C21"/>
    <mergeCell ref="D16:D21"/>
    <mergeCell ref="G16:G21"/>
    <mergeCell ref="A5:F5"/>
    <mergeCell ref="A6:F6"/>
    <mergeCell ref="X5:X6"/>
    <mergeCell ref="AE5:AE6"/>
    <mergeCell ref="AE26:AG26"/>
    <mergeCell ref="AA5:AA6"/>
    <mergeCell ref="AC5:AC6"/>
    <mergeCell ref="T1:AG1"/>
    <mergeCell ref="T3:Y3"/>
    <mergeCell ref="AE17:AG17"/>
    <mergeCell ref="AE4:AG4"/>
    <mergeCell ref="AG5:AG6"/>
    <mergeCell ref="T4:T6"/>
    <mergeCell ref="L5:S5"/>
    <mergeCell ref="AA4:AC4"/>
    <mergeCell ref="AE3:AG3"/>
    <mergeCell ref="AA36:AB36"/>
    <mergeCell ref="AB5:AB6"/>
    <mergeCell ref="AA35:AB35"/>
    <mergeCell ref="AF19:AF20"/>
    <mergeCell ref="X4:Y4"/>
    <mergeCell ref="Y5:Y6"/>
  </mergeCells>
  <phoneticPr fontId="2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Додаток6_Ф05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2017-03-14T08:32:59Z</cp:lastPrinted>
  <dcterms:created xsi:type="dcterms:W3CDTF">2013-12-16T06:13:26Z</dcterms:created>
  <dcterms:modified xsi:type="dcterms:W3CDTF">2017-07-03T10:48:37Z</dcterms:modified>
</cp:coreProperties>
</file>