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95" windowHeight="786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3" i="3"/>
  <c r="AC93"/>
  <c r="E42"/>
  <c r="M40"/>
  <c r="N40"/>
  <c r="N42"/>
  <c r="W134"/>
  <c r="M42"/>
  <c r="AC92"/>
  <c r="AC86"/>
  <c r="M59"/>
  <c r="N59"/>
  <c r="M60"/>
  <c r="N60"/>
  <c r="M58"/>
  <c r="N58"/>
  <c r="M57"/>
  <c r="N57"/>
  <c r="AC144"/>
  <c r="Z144"/>
  <c r="X144"/>
  <c r="AH142"/>
  <c r="AG142"/>
  <c r="W144"/>
  <c r="AG119"/>
  <c r="Z108"/>
  <c r="X108"/>
  <c r="AH106"/>
  <c r="AC99"/>
  <c r="AC98"/>
  <c r="Y91"/>
  <c r="R75"/>
  <c r="Q75"/>
  <c r="P75"/>
  <c r="R62"/>
  <c r="Q62"/>
  <c r="P62"/>
  <c r="O62"/>
  <c r="E62"/>
  <c r="M56"/>
  <c r="N56"/>
  <c r="M55"/>
  <c r="N55"/>
  <c r="M54"/>
  <c r="N54"/>
  <c r="M53"/>
  <c r="N53"/>
  <c r="M52"/>
  <c r="E50"/>
  <c r="M48"/>
  <c r="M50"/>
  <c r="Q46"/>
  <c r="P46"/>
  <c r="O46"/>
  <c r="E46"/>
  <c r="M44"/>
  <c r="M46"/>
  <c r="R38"/>
  <c r="Q38"/>
  <c r="O38"/>
  <c r="E38"/>
  <c r="M36"/>
  <c r="N36"/>
  <c r="M35"/>
  <c r="N35"/>
  <c r="M34"/>
  <c r="N34"/>
  <c r="M33"/>
  <c r="N33"/>
  <c r="M32"/>
  <c r="N32"/>
  <c r="M31"/>
  <c r="P29"/>
  <c r="O29"/>
  <c r="E29"/>
  <c r="M27"/>
  <c r="N27"/>
  <c r="M26"/>
  <c r="P24"/>
  <c r="O24"/>
  <c r="O64"/>
  <c r="O75"/>
  <c r="E24"/>
  <c r="E64"/>
  <c r="M22"/>
  <c r="N22"/>
  <c r="M21"/>
  <c r="AD135"/>
  <c r="M29"/>
  <c r="M62"/>
  <c r="M38"/>
  <c r="N52"/>
  <c r="N62"/>
  <c r="M24"/>
  <c r="AC108"/>
  <c r="N26"/>
  <c r="N29"/>
  <c r="W85"/>
  <c r="W108"/>
  <c r="AG103"/>
  <c r="AG106"/>
  <c r="AG83"/>
  <c r="AG96"/>
  <c r="E75"/>
  <c r="N21"/>
  <c r="N24"/>
  <c r="N31"/>
  <c r="N38"/>
  <c r="N44"/>
  <c r="N46"/>
  <c r="N48"/>
  <c r="N50"/>
  <c r="AE115" i="2"/>
  <c r="AA115"/>
  <c r="Y115"/>
  <c r="X114"/>
  <c r="AI113"/>
  <c r="AH113"/>
  <c r="AD106"/>
  <c r="AD105"/>
  <c r="X105"/>
  <c r="X115"/>
  <c r="AD99"/>
  <c r="AD115"/>
  <c r="AH90"/>
  <c r="AD61"/>
  <c r="AD60"/>
  <c r="AD76"/>
  <c r="E32"/>
  <c r="P23"/>
  <c r="O23"/>
  <c r="Z60"/>
  <c r="M23"/>
  <c r="E23"/>
  <c r="X76"/>
  <c r="N21"/>
  <c r="M21"/>
  <c r="N20"/>
  <c r="M20"/>
  <c r="N19"/>
  <c r="M19"/>
  <c r="N18"/>
  <c r="M18"/>
  <c r="N17"/>
  <c r="M17"/>
  <c r="N16"/>
  <c r="N23"/>
  <c r="Z53"/>
  <c r="Z76"/>
  <c r="M16"/>
  <c r="AD144" i="3"/>
  <c r="M64"/>
  <c r="M75"/>
  <c r="AD99"/>
  <c r="AD86"/>
  <c r="AD98"/>
  <c r="AD93"/>
  <c r="N64"/>
  <c r="AD92"/>
  <c r="AD108"/>
  <c r="AE54" i="2"/>
  <c r="AE61"/>
  <c r="AE60"/>
  <c r="AH71"/>
  <c r="AH51"/>
  <c r="AH64"/>
  <c r="E33"/>
  <c r="X53"/>
  <c r="W134" i="1"/>
  <c r="AC99"/>
  <c r="AC98"/>
  <c r="AC93"/>
  <c r="AC92"/>
  <c r="Y85" i="3"/>
  <c r="N75"/>
  <c r="AE76" i="2"/>
  <c r="E70" i="1"/>
  <c r="M32"/>
  <c r="N32"/>
  <c r="M33"/>
  <c r="N33"/>
  <c r="M34"/>
  <c r="N34"/>
  <c r="M35"/>
  <c r="N35"/>
  <c r="Y108" i="3"/>
  <c r="Y84"/>
  <c r="Z144" i="1"/>
  <c r="AH142"/>
  <c r="AG142"/>
  <c r="AC144"/>
  <c r="Z108"/>
  <c r="AH106"/>
  <c r="R56"/>
  <c r="Q56"/>
  <c r="P56"/>
  <c r="O56"/>
  <c r="E56"/>
  <c r="M54"/>
  <c r="N54"/>
  <c r="M53"/>
  <c r="N53"/>
  <c r="M52"/>
  <c r="N52"/>
  <c r="M51"/>
  <c r="N51"/>
  <c r="M50"/>
  <c r="E48"/>
  <c r="M46"/>
  <c r="Q44"/>
  <c r="P44"/>
  <c r="O44"/>
  <c r="E44"/>
  <c r="M42"/>
  <c r="R38"/>
  <c r="Q38"/>
  <c r="E38"/>
  <c r="O38"/>
  <c r="M37"/>
  <c r="N37"/>
  <c r="M36"/>
  <c r="N36"/>
  <c r="M31"/>
  <c r="P29"/>
  <c r="E29"/>
  <c r="O29"/>
  <c r="M28"/>
  <c r="N28"/>
  <c r="M27"/>
  <c r="N27"/>
  <c r="M26"/>
  <c r="P24"/>
  <c r="O24"/>
  <c r="O58"/>
  <c r="E24"/>
  <c r="M22"/>
  <c r="N22"/>
  <c r="M21"/>
  <c r="N21"/>
  <c r="AC108"/>
  <c r="AD93"/>
  <c r="E58"/>
  <c r="W85"/>
  <c r="W108"/>
  <c r="W144"/>
  <c r="AG119"/>
  <c r="M38"/>
  <c r="R72"/>
  <c r="M48"/>
  <c r="N31"/>
  <c r="N38"/>
  <c r="N46"/>
  <c r="N48"/>
  <c r="M44"/>
  <c r="M56"/>
  <c r="M29"/>
  <c r="M24"/>
  <c r="N24"/>
  <c r="AD98"/>
  <c r="AD135"/>
  <c r="N26"/>
  <c r="N29"/>
  <c r="Q72"/>
  <c r="N42"/>
  <c r="N44"/>
  <c r="AG103"/>
  <c r="AG106"/>
  <c r="AD99"/>
  <c r="N50"/>
  <c r="N56"/>
  <c r="AD92"/>
  <c r="M58"/>
  <c r="N58"/>
  <c r="N72"/>
  <c r="M72"/>
  <c r="X144"/>
  <c r="X108"/>
  <c r="P72"/>
  <c r="O72"/>
  <c r="AD108"/>
  <c r="E72"/>
  <c r="AG83"/>
  <c r="AG96"/>
  <c r="AD144"/>
  <c r="Y85"/>
  <c r="Y84"/>
  <c r="Y91"/>
  <c r="Y108"/>
</calcChain>
</file>

<file path=xl/sharedStrings.xml><?xml version="1.0" encoding="utf-8"?>
<sst xmlns="http://schemas.openxmlformats.org/spreadsheetml/2006/main" count="1073" uniqueCount="171">
  <si>
    <t>Додаток  6</t>
  </si>
  <si>
    <t xml:space="preserve"> </t>
  </si>
  <si>
    <t>до Інструкції з проектування, технічного приймання,</t>
  </si>
  <si>
    <r>
      <t>обліку та оцінки якості лісокультурних об</t>
    </r>
    <r>
      <rPr>
        <sz val="7"/>
        <rFont val="Arial Narrow"/>
        <family val="2"/>
        <charset val="204"/>
      </rPr>
      <t>’</t>
    </r>
    <r>
      <rPr>
        <sz val="7"/>
        <rFont val="Times New Roman"/>
        <family val="1"/>
        <charset val="204"/>
      </rPr>
      <t>єктів</t>
    </r>
  </si>
  <si>
    <t>Форма 05</t>
  </si>
  <si>
    <t>ПОГОДЖЕНО</t>
  </si>
  <si>
    <t>ЗАТВЕРДЖУЮ</t>
  </si>
  <si>
    <t>Перший заступник начальника Київського обласного  та по м.Києву УЛМГ</t>
  </si>
  <si>
    <t>Директор ДП"Іванківський  лісгосп"</t>
  </si>
  <si>
    <t>___________________ ___________ Р.В. Гузенко</t>
  </si>
  <si>
    <t>_________________ О.М.Калапац</t>
  </si>
  <si>
    <t xml:space="preserve"> __________________ _________ року</t>
  </si>
  <si>
    <r>
      <rPr>
        <u/>
        <sz val="10"/>
        <color indexed="8"/>
        <rFont val="Times New Roman"/>
        <family val="1"/>
        <charset val="204"/>
      </rPr>
      <t xml:space="preserve">         </t>
    </r>
    <r>
      <rPr>
        <sz val="10"/>
        <color indexed="8"/>
        <rFont val="Times New Roman"/>
        <family val="1"/>
        <charset val="204"/>
      </rPr>
      <t xml:space="preserve">  </t>
    </r>
    <r>
      <rPr>
        <u/>
        <sz val="10"/>
        <color indexed="8"/>
        <rFont val="Times New Roman"/>
        <family val="1"/>
        <charset val="204"/>
      </rPr>
      <t xml:space="preserve">                            </t>
    </r>
    <r>
      <rPr>
        <sz val="10"/>
        <color indexed="8"/>
        <rFont val="Times New Roman"/>
        <family val="1"/>
        <charset val="204"/>
      </rPr>
      <t xml:space="preserve">  _________ року</t>
    </r>
  </si>
  <si>
    <t>ЗВЕДЕНА</t>
  </si>
  <si>
    <t>відомість проектів лісових культур, лісових плантацій і природного поновлення</t>
  </si>
  <si>
    <r>
      <t xml:space="preserve">на  </t>
    </r>
    <r>
      <rPr>
        <b/>
        <u/>
        <sz val="10"/>
        <color indexed="8"/>
        <rFont val="Times New Roman"/>
        <family val="1"/>
        <charset val="204"/>
      </rPr>
      <t xml:space="preserve">   2017     </t>
    </r>
    <r>
      <rPr>
        <b/>
        <sz val="10"/>
        <color indexed="8"/>
        <rFont val="Times New Roman"/>
        <family val="1"/>
        <charset val="204"/>
      </rPr>
      <t xml:space="preserve"> рік   по  </t>
    </r>
    <r>
      <rPr>
        <b/>
        <i/>
        <u/>
        <sz val="10"/>
        <color indexed="8"/>
        <rFont val="Times New Roman"/>
        <family val="1"/>
        <charset val="204"/>
      </rPr>
      <t xml:space="preserve">    ДП  "Іванківський  лісгосп"                                       </t>
    </r>
  </si>
  <si>
    <r>
      <t xml:space="preserve">Категорія лісових культур   </t>
    </r>
    <r>
      <rPr>
        <i/>
        <u/>
        <sz val="10"/>
        <color indexed="8"/>
        <rFont val="Times New Roman"/>
        <family val="1"/>
        <charset val="204"/>
      </rPr>
      <t xml:space="preserve">       лісові культури на землях, що надані в постійне користування                                                        </t>
    </r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</si>
  <si>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</si>
  <si>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</si>
  <si>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</si>
  <si>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</si>
  <si>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</si>
  <si>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лісорослиних умов</t>
  </si>
  <si>
    <t>Категорія лісокультурної площі</t>
  </si>
  <si>
    <t>Способи</t>
  </si>
  <si>
    <t>Схема змішування</t>
  </si>
  <si>
    <t>Примітки</t>
  </si>
  <si>
    <t>обробіток грунту</t>
  </si>
  <si>
    <t>створення лісових культур</t>
  </si>
  <si>
    <t>всього тис. шт., кг</t>
  </si>
  <si>
    <t>Сз</t>
  </si>
  <si>
    <t>Дз</t>
  </si>
  <si>
    <t>Бп</t>
  </si>
  <si>
    <t>Ялє</t>
  </si>
  <si>
    <t>А. Лісові культури</t>
  </si>
  <si>
    <t>Білоберезьке</t>
  </si>
  <si>
    <t>В2ДС</t>
  </si>
  <si>
    <t>мех.ПКЛ-70</t>
  </si>
  <si>
    <t>руч.під меч</t>
  </si>
  <si>
    <t>2,0х0,6</t>
  </si>
  <si>
    <t>10рСз</t>
  </si>
  <si>
    <t>В3ДС</t>
  </si>
  <si>
    <t>Жеревське</t>
  </si>
  <si>
    <t>Леонівське</t>
  </si>
  <si>
    <t>Обуховицьке</t>
  </si>
  <si>
    <t xml:space="preserve">  Розважівське </t>
  </si>
  <si>
    <t>Розважівське</t>
  </si>
  <si>
    <t>Феневицьке</t>
  </si>
  <si>
    <t xml:space="preserve">10рСз </t>
  </si>
  <si>
    <t>С3ГД</t>
  </si>
  <si>
    <t>Всього</t>
  </si>
  <si>
    <t>Б. Лісові плантації</t>
  </si>
  <si>
    <t>В. Природне поновлення</t>
  </si>
  <si>
    <t>Разом</t>
  </si>
  <si>
    <t>Головний  лісничий                                                               Баришполець Л.П.</t>
  </si>
  <si>
    <t>Пр. інженер  лісових культур                                               Нечипоренко  Н.О.</t>
  </si>
  <si>
    <r>
      <t xml:space="preserve">Категорія лісових культур   </t>
    </r>
    <r>
      <rPr>
        <i/>
        <u/>
        <sz val="10"/>
        <color indexed="8"/>
        <rFont val="Times New Roman"/>
        <family val="1"/>
        <charset val="204"/>
      </rPr>
      <t xml:space="preserve">  лісові культури на землях, що надані в постійне користування</t>
    </r>
  </si>
  <si>
    <t xml:space="preserve">                                 у тому числі:  ЛІСОВІ   КУЛЬТУРИ</t>
  </si>
  <si>
    <t>1. За головними породами</t>
  </si>
  <si>
    <t>2. За типами лісорослиних умов</t>
  </si>
  <si>
    <t>3.  За категоріями лісокультурної площі</t>
  </si>
  <si>
    <t>№ п/п</t>
  </si>
  <si>
    <t>Порода</t>
  </si>
  <si>
    <t>Площа</t>
  </si>
  <si>
    <t>%</t>
  </si>
  <si>
    <t>Витрати матеріалу</t>
  </si>
  <si>
    <t>садивного, тис. шт.</t>
  </si>
  <si>
    <t>посівного, кг.</t>
  </si>
  <si>
    <t>ТЛУ</t>
  </si>
  <si>
    <t>Площа, га</t>
  </si>
  <si>
    <t>Категорія</t>
  </si>
  <si>
    <t>Зруб</t>
  </si>
  <si>
    <t>Всього хвойних</t>
  </si>
  <si>
    <r>
      <t>А</t>
    </r>
    <r>
      <rPr>
        <sz val="6"/>
        <color indexed="8"/>
        <rFont val="Times New Roman"/>
        <family val="1"/>
        <charset val="204"/>
      </rPr>
      <t>0</t>
    </r>
  </si>
  <si>
    <t>Галявини і пустирі</t>
  </si>
  <si>
    <t>Сосна звичайна</t>
  </si>
  <si>
    <r>
      <t>А</t>
    </r>
    <r>
      <rPr>
        <sz val="6"/>
        <color indexed="8"/>
        <rFont val="Times New Roman"/>
        <family val="1"/>
        <charset val="204"/>
      </rPr>
      <t>1</t>
    </r>
    <r>
      <rPr>
        <sz val="11"/>
        <color indexed="8"/>
        <rFont val="Calibri"/>
        <family val="2"/>
        <charset val="204"/>
      </rPr>
      <t/>
    </r>
  </si>
  <si>
    <t>Згарища</t>
  </si>
  <si>
    <t>Сосна Палласа</t>
  </si>
  <si>
    <r>
      <t>А</t>
    </r>
    <r>
      <rPr>
        <sz val="6"/>
        <color indexed="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</si>
  <si>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t>Загиблі ліс. культури</t>
  </si>
  <si>
    <t xml:space="preserve">Ялина </t>
  </si>
  <si>
    <r>
      <t>А</t>
    </r>
    <r>
      <rPr>
        <sz val="6"/>
        <color indexed="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</si>
  <si>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Рідколісся</t>
  </si>
  <si>
    <t>Ялиця</t>
  </si>
  <si>
    <r>
      <t>А</t>
    </r>
    <r>
      <rPr>
        <sz val="6"/>
        <color indexed="8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</si>
  <si>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t>Малоціні насадження</t>
  </si>
  <si>
    <t>Модрина</t>
  </si>
  <si>
    <r>
      <t>А</t>
    </r>
    <r>
      <rPr>
        <sz val="6"/>
        <color indexed="8"/>
        <rFont val="Times New Roman"/>
        <family val="1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</si>
  <si>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t>Інші</t>
  </si>
  <si>
    <r>
      <t>В</t>
    </r>
    <r>
      <rPr>
        <sz val="6"/>
        <color indexed="8"/>
        <rFont val="Times New Roman"/>
        <family val="1"/>
        <charset val="204"/>
      </rPr>
      <t>0</t>
    </r>
  </si>
  <si>
    <t>РАЗОМ</t>
  </si>
  <si>
    <t>Всього листяних</t>
  </si>
  <si>
    <r>
      <t>В</t>
    </r>
    <r>
      <rPr>
        <sz val="6"/>
        <color indexed="8"/>
        <rFont val="Times New Roman"/>
        <family val="1"/>
        <charset val="204"/>
      </rPr>
      <t>1</t>
    </r>
    <r>
      <rPr>
        <sz val="11"/>
        <color indexed="8"/>
        <rFont val="Calibri"/>
        <family val="2"/>
        <charset val="204"/>
      </rPr>
      <t/>
    </r>
  </si>
  <si>
    <t>Дуб звичайний</t>
  </si>
  <si>
    <r>
      <t>В</t>
    </r>
    <r>
      <rPr>
        <sz val="6"/>
        <color indexed="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</si>
  <si>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t>Дуб північний</t>
  </si>
  <si>
    <r>
      <t>В</t>
    </r>
    <r>
      <rPr>
        <sz val="6"/>
        <color indexed="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</si>
  <si>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4. За сезонами створення</t>
  </si>
  <si>
    <t>Ясен звичайний</t>
  </si>
  <si>
    <r>
      <t>В</t>
    </r>
    <r>
      <rPr>
        <sz val="6"/>
        <color indexed="8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</si>
  <si>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t xml:space="preserve">Бук </t>
  </si>
  <si>
    <r>
      <t>В</t>
    </r>
    <r>
      <rPr>
        <sz val="6"/>
        <color indexed="8"/>
        <rFont val="Times New Roman"/>
        <family val="1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</si>
  <si>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t>Сезон</t>
  </si>
  <si>
    <t xml:space="preserve">Липа </t>
  </si>
  <si>
    <r>
      <t>С</t>
    </r>
    <r>
      <rPr>
        <sz val="6"/>
        <color indexed="8"/>
        <rFont val="Times New Roman"/>
        <family val="1"/>
        <charset val="204"/>
      </rPr>
      <t>0</t>
    </r>
  </si>
  <si>
    <t>Весна</t>
  </si>
  <si>
    <t>Клен</t>
  </si>
  <si>
    <r>
      <t>С</t>
    </r>
    <r>
      <rPr>
        <sz val="6"/>
        <color indexed="8"/>
        <rFont val="Times New Roman"/>
        <family val="1"/>
        <charset val="204"/>
      </rPr>
      <t>1</t>
    </r>
    <r>
      <rPr>
        <sz val="11"/>
        <color indexed="8"/>
        <rFont val="Calibri"/>
        <family val="2"/>
        <charset val="204"/>
      </rPr>
      <t/>
    </r>
  </si>
  <si>
    <t>Осінь</t>
  </si>
  <si>
    <t>Береза</t>
  </si>
  <si>
    <r>
      <t>С</t>
    </r>
    <r>
      <rPr>
        <sz val="6"/>
        <color indexed="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</si>
  <si>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t>Горіх</t>
  </si>
  <si>
    <r>
      <t>С</t>
    </r>
    <r>
      <rPr>
        <sz val="6"/>
        <color indexed="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</si>
  <si>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Тополя</t>
  </si>
  <si>
    <r>
      <t>С</t>
    </r>
    <r>
      <rPr>
        <sz val="6"/>
        <color indexed="8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</si>
  <si>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t>5. За методами створення</t>
  </si>
  <si>
    <t>Верба</t>
  </si>
  <si>
    <r>
      <t>С</t>
    </r>
    <r>
      <rPr>
        <sz val="6"/>
        <color indexed="8"/>
        <rFont val="Times New Roman"/>
        <family val="1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</si>
  <si>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t>Метод</t>
  </si>
  <si>
    <t>Вільха</t>
  </si>
  <si>
    <r>
      <t>D</t>
    </r>
    <r>
      <rPr>
        <sz val="6"/>
        <color indexed="8"/>
        <rFont val="Times New Roman"/>
        <family val="1"/>
        <charset val="204"/>
      </rPr>
      <t>0</t>
    </r>
  </si>
  <si>
    <t>Механізоване садіння</t>
  </si>
  <si>
    <t>Робінія звичайна</t>
  </si>
  <si>
    <r>
      <t>D</t>
    </r>
    <r>
      <rPr>
        <sz val="6"/>
        <color indexed="8"/>
        <rFont val="Times New Roman"/>
        <family val="1"/>
        <charset val="204"/>
      </rPr>
      <t>1</t>
    </r>
    <r>
      <rPr>
        <sz val="11"/>
        <color indexed="8"/>
        <rFont val="Calibri"/>
        <family val="2"/>
        <charset val="204"/>
      </rPr>
      <t/>
    </r>
  </si>
  <si>
    <t>Ручне садіння</t>
  </si>
  <si>
    <t>Гледичія</t>
  </si>
  <si>
    <r>
      <t>D</t>
    </r>
    <r>
      <rPr>
        <sz val="6"/>
        <color indexed="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</si>
  <si>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t>Мех.  висівання</t>
  </si>
  <si>
    <t>Граб</t>
  </si>
  <si>
    <r>
      <t>D</t>
    </r>
    <r>
      <rPr>
        <sz val="6"/>
        <color indexed="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</si>
  <si>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Ручне висівання</t>
  </si>
  <si>
    <t>Ільмові</t>
  </si>
  <si>
    <r>
      <t>D</t>
    </r>
    <r>
      <rPr>
        <sz val="6"/>
        <color indexed="8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</si>
  <si>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r>
      <t>D</t>
    </r>
    <r>
      <rPr>
        <sz val="6"/>
        <color indexed="8"/>
        <rFont val="Times New Roman"/>
        <family val="1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</si>
  <si>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t xml:space="preserve">                                 у тому числі:  ПРИРОДНЕ ПОНОВЛЕННЯ</t>
  </si>
  <si>
    <t>Загиблі ліс.культури</t>
  </si>
  <si>
    <t>Малоціні нас-ня</t>
  </si>
  <si>
    <t>Тополя,осика</t>
  </si>
  <si>
    <t>Мех. садіння</t>
  </si>
  <si>
    <t>Мех. висівання</t>
  </si>
  <si>
    <t xml:space="preserve">  Головний  лісничий                                                            Баришполець Л.П.</t>
  </si>
  <si>
    <t>зруб 2017</t>
  </si>
  <si>
    <t>С2ГД</t>
  </si>
  <si>
    <t>Обуховицьке лісництво</t>
  </si>
  <si>
    <t>Бп,Ос</t>
  </si>
  <si>
    <t>Розмі           щення</t>
  </si>
  <si>
    <t>Потреба у садивному матеріалі</t>
  </si>
  <si>
    <t>в т.ч. за головними породами</t>
  </si>
  <si>
    <t>Місце знаходження (урочище,землекористувач,село,район,місцева назва ділянки),структурний підрозділ</t>
  </si>
  <si>
    <r>
      <t xml:space="preserve">Категорія лісових культур   </t>
    </r>
    <r>
      <rPr>
        <i/>
        <u/>
        <sz val="10"/>
        <color indexed="8"/>
        <rFont val="Times New Roman"/>
        <family val="1"/>
        <charset val="204"/>
      </rPr>
      <t xml:space="preserve">  лісові культури на землях, що надані  в постійне користування</t>
    </r>
  </si>
  <si>
    <t>Власник лісів (лісокористувач)</t>
  </si>
  <si>
    <t>__________________________</t>
  </si>
  <si>
    <t>________  _______  _2017_року</t>
  </si>
  <si>
    <r>
      <t>на  _2017_рік   по   Леонівському</t>
    </r>
    <r>
      <rPr>
        <b/>
        <u/>
        <sz val="9"/>
        <color indexed="8"/>
        <rFont val="Times New Roman"/>
        <family val="1"/>
        <charset val="204"/>
      </rPr>
      <t xml:space="preserve">  лісництву,   ДП "Іванківський лісгосп"</t>
    </r>
  </si>
  <si>
    <r>
      <t>Категорія лісових культур   _________</t>
    </r>
    <r>
      <rPr>
        <i/>
        <sz val="9"/>
        <color indexed="8"/>
        <rFont val="Times New Roman"/>
        <family val="1"/>
        <charset val="204"/>
      </rPr>
      <t>лісові культури в ДЛФ</t>
    </r>
    <r>
      <rPr>
        <sz val="9"/>
        <color indexed="8"/>
        <rFont val="Times New Roman"/>
        <family val="1"/>
        <charset val="204"/>
      </rPr>
      <t>______________________________________________________________________</t>
    </r>
  </si>
  <si>
    <t>Місце знаходження (урочище, землекористувач, село, район, місцева назва ділянки), структурний підрозділ</t>
  </si>
  <si>
    <t>Розміщення</t>
  </si>
  <si>
    <t>Потреба у садивному,посівному матеріалі</t>
  </si>
  <si>
    <t>в тому числі за гол. породами</t>
  </si>
  <si>
    <t>зруб 2016</t>
  </si>
  <si>
    <t>Продовження форми 05</t>
  </si>
  <si>
    <t>Загиблі лісові культури</t>
  </si>
  <si>
    <t>4. За сесонами створення</t>
  </si>
  <si>
    <t>Механізоване висівання</t>
  </si>
  <si>
    <t>Осика</t>
  </si>
  <si>
    <r>
      <t xml:space="preserve">          </t>
    </r>
    <r>
      <rPr>
        <sz val="11"/>
        <color indexed="9"/>
        <rFont val="Times New Roman"/>
        <family val="1"/>
        <charset val="204"/>
      </rPr>
      <t xml:space="preserve">   Головний  </t>
    </r>
    <r>
      <rPr>
        <sz val="11"/>
        <rFont val="Times New Roman"/>
        <family val="1"/>
        <charset val="204"/>
      </rPr>
      <t xml:space="preserve"> лісничий  ________________________________ </t>
    </r>
    <r>
      <rPr>
        <sz val="11"/>
        <color indexed="9"/>
        <rFont val="Times New Roman"/>
        <family val="1"/>
        <charset val="204"/>
      </rPr>
      <t xml:space="preserve"> Л.П. Баришполець</t>
    </r>
  </si>
  <si>
    <t xml:space="preserve">                         Інженер л.к.   _______________________________    Н.О. Нечипоренко</t>
  </si>
  <si>
    <t>А2С</t>
  </si>
  <si>
    <t>сприяння п.п</t>
  </si>
  <si>
    <t xml:space="preserve">Макарівське 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</si>
</sst>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i/>
      <u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1" fontId="8" fillId="0" borderId="6" xfId="0" applyNumberFormat="1" applyFont="1" applyBorder="1" applyAlignment="1">
      <alignment horizontal="left" vertical="center" wrapText="1"/>
    </xf>
    <xf numFmtId="0" fontId="17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Font="1"/>
    <xf numFmtId="0" fontId="24" fillId="0" borderId="0" xfId="0" applyFont="1"/>
    <xf numFmtId="0" fontId="8" fillId="0" borderId="27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1" fontId="8" fillId="0" borderId="28" xfId="0" applyNumberFormat="1" applyFont="1" applyBorder="1" applyAlignment="1">
      <alignment horizontal="left" vertical="center" wrapText="1"/>
    </xf>
    <xf numFmtId="1" fontId="17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5" fillId="0" borderId="0" xfId="0" applyFont="1" applyAlignment="1">
      <alignment horizontal="left"/>
    </xf>
    <xf numFmtId="1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1" fontId="30" fillId="0" borderId="24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30" fillId="0" borderId="6" xfId="0" applyNumberFormat="1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0" fontId="34" fillId="0" borderId="7" xfId="0" applyNumberFormat="1" applyFont="1" applyBorder="1" applyAlignment="1">
      <alignment horizontal="center" vertical="center" wrapText="1"/>
    </xf>
    <xf numFmtId="0" fontId="34" fillId="0" borderId="6" xfId="0" applyNumberFormat="1" applyFont="1" applyBorder="1" applyAlignment="1">
      <alignment horizontal="center" vertical="center" wrapText="1"/>
    </xf>
    <xf numFmtId="1" fontId="34" fillId="0" borderId="7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164" fontId="30" fillId="0" borderId="12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34" xfId="0" applyNumberFormat="1" applyFont="1" applyBorder="1" applyAlignment="1">
      <alignment horizontal="left" vertical="center" wrapText="1"/>
    </xf>
    <xf numFmtId="0" fontId="8" fillId="0" borderId="35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top" wrapText="1"/>
    </xf>
    <xf numFmtId="0" fontId="20" fillId="0" borderId="26" xfId="0" applyNumberFormat="1" applyFont="1" applyBorder="1" applyAlignment="1">
      <alignment horizontal="center" vertical="top" wrapText="1"/>
    </xf>
    <xf numFmtId="0" fontId="9" fillId="0" borderId="2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9" fillId="0" borderId="26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30" xfId="0" applyNumberFormat="1" applyFont="1" applyBorder="1" applyAlignment="1">
      <alignment horizontal="left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9"/>
  <sheetViews>
    <sheetView topLeftCell="A19" workbookViewId="0">
      <selection activeCell="A11" sqref="A11:S11"/>
    </sheetView>
  </sheetViews>
  <sheetFormatPr defaultRowHeight="15"/>
  <cols>
    <col min="1" max="1" width="10.85546875" customWidth="1"/>
    <col min="2" max="2" width="3.5703125" customWidth="1"/>
    <col min="3" max="3" width="4.140625" customWidth="1"/>
    <col min="4" max="4" width="5.28515625" customWidth="1"/>
    <col min="5" max="5" width="5.5703125" customWidth="1"/>
    <col min="6" max="6" width="6.140625" customWidth="1"/>
    <col min="7" max="7" width="6.7109375" customWidth="1"/>
    <col min="8" max="8" width="8.5703125" customWidth="1"/>
    <col min="11" max="11" width="9" customWidth="1"/>
    <col min="12" max="12" width="10.5703125" customWidth="1"/>
    <col min="13" max="13" width="6.42578125" customWidth="1"/>
    <col min="14" max="14" width="5.7109375" customWidth="1"/>
    <col min="15" max="15" width="4.85546875" customWidth="1"/>
    <col min="16" max="17" width="4.28515625" customWidth="1"/>
    <col min="18" max="18" width="4.85546875" customWidth="1"/>
    <col min="19" max="19" width="15.140625" customWidth="1"/>
    <col min="20" max="20" width="4.28515625" customWidth="1"/>
    <col min="21" max="21" width="6.5703125" customWidth="1"/>
    <col min="22" max="22" width="13.28515625" customWidth="1"/>
    <col min="24" max="24" width="7.42578125" customWidth="1"/>
    <col min="29" max="29" width="8" customWidth="1"/>
    <col min="30" max="30" width="7.28515625" customWidth="1"/>
    <col min="31" max="31" width="6.140625" customWidth="1"/>
    <col min="32" max="32" width="17.85546875" customWidth="1"/>
  </cols>
  <sheetData>
    <row r="1" spans="1:2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  <c r="N1" s="2"/>
      <c r="O1" s="2"/>
      <c r="P1" s="2" t="s">
        <v>1</v>
      </c>
      <c r="Q1" s="2"/>
      <c r="R1" s="2"/>
      <c r="S1" s="2"/>
      <c r="T1" s="2"/>
      <c r="U1" s="3"/>
    </row>
    <row r="2" spans="1:2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8" t="s">
        <v>2</v>
      </c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8" t="s">
        <v>3</v>
      </c>
      <c r="M3" s="158"/>
      <c r="N3" s="158"/>
      <c r="O3" s="158"/>
      <c r="P3" s="158"/>
      <c r="Q3" s="158"/>
      <c r="R3" s="158"/>
      <c r="S3" s="158"/>
      <c r="T3" s="158"/>
      <c r="U3" s="158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59" t="s">
        <v>4</v>
      </c>
      <c r="R5" s="159"/>
      <c r="S5" s="159"/>
      <c r="T5" s="4"/>
      <c r="U5" s="1"/>
    </row>
    <row r="6" spans="1:21">
      <c r="A6" s="160" t="s">
        <v>5</v>
      </c>
      <c r="B6" s="160"/>
      <c r="C6" s="160"/>
      <c r="D6" s="1"/>
      <c r="E6" s="1"/>
      <c r="F6" s="1"/>
      <c r="G6" s="1"/>
      <c r="H6" s="1"/>
      <c r="I6" s="1"/>
      <c r="J6" s="1"/>
      <c r="K6" s="1"/>
      <c r="L6" s="1"/>
      <c r="M6" s="1"/>
      <c r="N6" s="150" t="s">
        <v>6</v>
      </c>
      <c r="O6" s="150"/>
      <c r="P6" s="150"/>
      <c r="Q6" s="150"/>
      <c r="R6" s="150"/>
      <c r="S6" s="150"/>
      <c r="T6" s="5"/>
      <c r="U6" s="1"/>
    </row>
    <row r="7" spans="1:21">
      <c r="A7" s="151" t="s">
        <v>7</v>
      </c>
      <c r="B7" s="151"/>
      <c r="C7" s="151"/>
      <c r="D7" s="151"/>
      <c r="E7" s="151"/>
      <c r="F7" s="151"/>
      <c r="G7" s="151"/>
      <c r="H7" s="151"/>
      <c r="I7" s="151"/>
      <c r="J7" s="1"/>
      <c r="K7" s="1"/>
      <c r="L7" s="1"/>
      <c r="M7" s="1"/>
      <c r="N7" s="150" t="s">
        <v>8</v>
      </c>
      <c r="O7" s="150"/>
      <c r="P7" s="150"/>
      <c r="Q7" s="150"/>
      <c r="R7" s="150"/>
      <c r="S7" s="150"/>
      <c r="T7" s="5"/>
      <c r="U7" s="1"/>
    </row>
    <row r="8" spans="1:21">
      <c r="A8" s="151" t="s">
        <v>9</v>
      </c>
      <c r="B8" s="151"/>
      <c r="C8" s="151"/>
      <c r="D8" s="151"/>
      <c r="E8" s="151"/>
      <c r="F8" s="151"/>
      <c r="G8" s="151"/>
      <c r="H8" s="1"/>
      <c r="I8" s="1"/>
      <c r="J8" s="1"/>
      <c r="K8" s="1"/>
      <c r="L8" s="1"/>
      <c r="M8" s="1"/>
      <c r="N8" s="150" t="s">
        <v>10</v>
      </c>
      <c r="O8" s="150"/>
      <c r="P8" s="150"/>
      <c r="Q8" s="150"/>
      <c r="R8" s="150"/>
      <c r="S8" s="150"/>
      <c r="T8" s="5"/>
      <c r="U8" s="1"/>
    </row>
    <row r="9" spans="1:21">
      <c r="A9" s="151" t="s">
        <v>11</v>
      </c>
      <c r="B9" s="151"/>
      <c r="C9" s="151"/>
      <c r="D9" s="151"/>
      <c r="E9" s="151"/>
      <c r="F9" s="151"/>
      <c r="G9" s="1"/>
      <c r="H9" s="1"/>
      <c r="I9" s="1"/>
      <c r="J9" s="1"/>
      <c r="K9" s="1"/>
      <c r="L9" s="1"/>
      <c r="M9" s="1"/>
      <c r="N9" s="152" t="s">
        <v>12</v>
      </c>
      <c r="O9" s="150"/>
      <c r="P9" s="150"/>
      <c r="Q9" s="150"/>
      <c r="R9" s="150"/>
      <c r="S9" s="150"/>
      <c r="T9" s="5"/>
      <c r="U9" s="1"/>
    </row>
    <row r="10" spans="1:21">
      <c r="A10" s="153" t="s">
        <v>13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6"/>
      <c r="U10" s="1"/>
    </row>
    <row r="11" spans="1:21">
      <c r="A11" s="157" t="s">
        <v>14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6"/>
      <c r="U11" s="1"/>
    </row>
    <row r="12" spans="1:21">
      <c r="A12" s="157" t="s">
        <v>15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6"/>
      <c r="U12" s="1"/>
    </row>
    <row r="13" spans="1:21">
      <c r="A13" s="167" t="s">
        <v>16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7"/>
      <c r="U13" s="1"/>
    </row>
    <row r="14" spans="1:21" ht="9" customHeight="1" thickBo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"/>
      <c r="U14" s="1"/>
    </row>
    <row r="15" spans="1:21">
      <c r="A15" s="168" t="s">
        <v>149</v>
      </c>
      <c r="B15" s="161" t="s">
        <v>17</v>
      </c>
      <c r="C15" s="161" t="s">
        <v>18</v>
      </c>
      <c r="D15" s="161" t="s">
        <v>19</v>
      </c>
      <c r="E15" s="161" t="s">
        <v>20</v>
      </c>
      <c r="F15" s="161" t="s">
        <v>21</v>
      </c>
      <c r="G15" s="161" t="s">
        <v>22</v>
      </c>
      <c r="H15" s="161" t="s">
        <v>23</v>
      </c>
      <c r="I15" s="161" t="s">
        <v>24</v>
      </c>
      <c r="J15" s="161"/>
      <c r="K15" s="161" t="s">
        <v>146</v>
      </c>
      <c r="L15" s="161" t="s">
        <v>25</v>
      </c>
      <c r="M15" s="161" t="s">
        <v>147</v>
      </c>
      <c r="N15" s="161"/>
      <c r="O15" s="161"/>
      <c r="P15" s="161"/>
      <c r="Q15" s="161"/>
      <c r="R15" s="161"/>
      <c r="S15" s="154" t="s">
        <v>26</v>
      </c>
      <c r="T15" s="8"/>
      <c r="U15" s="1"/>
    </row>
    <row r="16" spans="1:21">
      <c r="A16" s="169"/>
      <c r="B16" s="162"/>
      <c r="C16" s="162"/>
      <c r="D16" s="162"/>
      <c r="E16" s="162"/>
      <c r="F16" s="162"/>
      <c r="G16" s="162"/>
      <c r="H16" s="162"/>
      <c r="I16" s="162" t="s">
        <v>27</v>
      </c>
      <c r="J16" s="174" t="s">
        <v>28</v>
      </c>
      <c r="K16" s="162"/>
      <c r="L16" s="162"/>
      <c r="M16" s="162" t="s">
        <v>29</v>
      </c>
      <c r="N16" s="162" t="s">
        <v>148</v>
      </c>
      <c r="O16" s="162"/>
      <c r="P16" s="162"/>
      <c r="Q16" s="162"/>
      <c r="R16" s="162"/>
      <c r="S16" s="155"/>
      <c r="T16" s="8"/>
      <c r="U16" s="1"/>
    </row>
    <row r="17" spans="1:21" ht="78" customHeight="1" thickBot="1">
      <c r="A17" s="170"/>
      <c r="B17" s="163"/>
      <c r="C17" s="163"/>
      <c r="D17" s="163"/>
      <c r="E17" s="163"/>
      <c r="F17" s="163"/>
      <c r="G17" s="163"/>
      <c r="H17" s="163"/>
      <c r="I17" s="163"/>
      <c r="J17" s="175"/>
      <c r="K17" s="163"/>
      <c r="L17" s="163"/>
      <c r="M17" s="163"/>
      <c r="N17" s="9" t="s">
        <v>30</v>
      </c>
      <c r="O17" s="9" t="s">
        <v>31</v>
      </c>
      <c r="P17" s="9" t="s">
        <v>32</v>
      </c>
      <c r="Q17" s="9" t="s">
        <v>33</v>
      </c>
      <c r="R17" s="10"/>
      <c r="S17" s="156"/>
      <c r="T17" s="8"/>
      <c r="U17" s="1"/>
    </row>
    <row r="18" spans="1:21" ht="15.75" thickBot="1">
      <c r="A18" s="11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13">
        <v>19</v>
      </c>
      <c r="T18" s="8"/>
      <c r="U18" s="1"/>
    </row>
    <row r="19" spans="1:21">
      <c r="A19" s="171" t="s">
        <v>34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3"/>
      <c r="T19" s="14"/>
      <c r="U19" s="1"/>
    </row>
    <row r="20" spans="1:21">
      <c r="A20" s="164" t="s">
        <v>35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  <c r="T20" s="15"/>
      <c r="U20" s="1"/>
    </row>
    <row r="21" spans="1:21" ht="13.5" customHeight="1">
      <c r="A21" s="16" t="s">
        <v>35</v>
      </c>
      <c r="B21" s="17">
        <v>8</v>
      </c>
      <c r="C21" s="17">
        <v>32</v>
      </c>
      <c r="D21" s="17">
        <v>20</v>
      </c>
      <c r="E21" s="17">
        <v>2.9</v>
      </c>
      <c r="F21" s="17" t="s">
        <v>30</v>
      </c>
      <c r="G21" s="17" t="s">
        <v>36</v>
      </c>
      <c r="H21" s="17" t="s">
        <v>142</v>
      </c>
      <c r="I21" s="18" t="s">
        <v>37</v>
      </c>
      <c r="J21" s="18" t="s">
        <v>38</v>
      </c>
      <c r="K21" s="19" t="s">
        <v>39</v>
      </c>
      <c r="L21" s="17" t="s">
        <v>40</v>
      </c>
      <c r="M21" s="20">
        <f>E21*8.335</f>
        <v>24.171500000000002</v>
      </c>
      <c r="N21" s="20">
        <f>M21</f>
        <v>24.171500000000002</v>
      </c>
      <c r="O21" s="17"/>
      <c r="P21" s="17"/>
      <c r="Q21" s="17"/>
      <c r="R21" s="17"/>
      <c r="S21" s="21"/>
      <c r="T21" s="22"/>
      <c r="U21" s="1"/>
    </row>
    <row r="22" spans="1:21" ht="13.5" customHeight="1">
      <c r="A22" s="16" t="s">
        <v>35</v>
      </c>
      <c r="B22" s="17">
        <v>9</v>
      </c>
      <c r="C22" s="17">
        <v>40</v>
      </c>
      <c r="D22" s="17">
        <v>7</v>
      </c>
      <c r="E22" s="17">
        <v>1.6</v>
      </c>
      <c r="F22" s="17" t="s">
        <v>30</v>
      </c>
      <c r="G22" s="17" t="s">
        <v>36</v>
      </c>
      <c r="H22" s="17" t="s">
        <v>142</v>
      </c>
      <c r="I22" s="18" t="s">
        <v>37</v>
      </c>
      <c r="J22" s="18" t="s">
        <v>38</v>
      </c>
      <c r="K22" s="19" t="s">
        <v>39</v>
      </c>
      <c r="L22" s="17" t="s">
        <v>40</v>
      </c>
      <c r="M22" s="20">
        <f>E22*8.335</f>
        <v>13.336000000000002</v>
      </c>
      <c r="N22" s="20">
        <f>M22</f>
        <v>13.336000000000002</v>
      </c>
      <c r="O22" s="17"/>
      <c r="P22" s="17"/>
      <c r="Q22" s="17"/>
      <c r="R22" s="17"/>
      <c r="S22" s="21"/>
      <c r="T22" s="22"/>
      <c r="U22" s="1"/>
    </row>
    <row r="23" spans="1:21" ht="8.25" customHeight="1">
      <c r="A23" s="16"/>
      <c r="B23" s="17"/>
      <c r="C23" s="17"/>
      <c r="D23" s="17"/>
      <c r="E23" s="17"/>
      <c r="F23" s="17"/>
      <c r="G23" s="17"/>
      <c r="H23" s="17"/>
      <c r="I23" s="18"/>
      <c r="J23" s="18"/>
      <c r="K23" s="19"/>
      <c r="L23" s="17"/>
      <c r="M23" s="23"/>
      <c r="N23" s="23"/>
      <c r="O23" s="17"/>
      <c r="P23" s="17"/>
      <c r="Q23" s="17"/>
      <c r="R23" s="17"/>
      <c r="S23" s="21"/>
      <c r="T23" s="22"/>
      <c r="U23" s="1"/>
    </row>
    <row r="24" spans="1:21" ht="12" customHeight="1">
      <c r="A24" s="24"/>
      <c r="B24" s="25"/>
      <c r="C24" s="25"/>
      <c r="D24" s="25"/>
      <c r="E24" s="25">
        <f>SUM(E21:E23)</f>
        <v>4.5</v>
      </c>
      <c r="F24" s="25"/>
      <c r="G24" s="25"/>
      <c r="H24" s="25"/>
      <c r="I24" s="26"/>
      <c r="J24" s="26"/>
      <c r="K24" s="25"/>
      <c r="L24" s="25"/>
      <c r="M24" s="27">
        <f>SUM(M21:M23)</f>
        <v>37.507500000000007</v>
      </c>
      <c r="N24" s="27">
        <f>SUM(N21:N23)</f>
        <v>37.507500000000007</v>
      </c>
      <c r="O24" s="28">
        <f>SUM(O21:O23)</f>
        <v>0</v>
      </c>
      <c r="P24" s="28">
        <f>SUM(P21:P23)</f>
        <v>0</v>
      </c>
      <c r="Q24" s="25"/>
      <c r="R24" s="25"/>
      <c r="S24" s="29"/>
      <c r="T24" s="14"/>
      <c r="U24" s="1"/>
    </row>
    <row r="25" spans="1:21" hidden="1">
      <c r="A25" s="164" t="s">
        <v>42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5"/>
      <c r="U25" s="1"/>
    </row>
    <row r="26" spans="1:21" ht="12" hidden="1" customHeight="1">
      <c r="A26" s="16"/>
      <c r="B26" s="17"/>
      <c r="C26" s="17"/>
      <c r="D26" s="17"/>
      <c r="E26" s="17"/>
      <c r="F26" s="17"/>
      <c r="G26" s="17"/>
      <c r="H26" s="17"/>
      <c r="I26" s="18" t="s">
        <v>37</v>
      </c>
      <c r="J26" s="18" t="s">
        <v>38</v>
      </c>
      <c r="K26" s="19" t="s">
        <v>39</v>
      </c>
      <c r="L26" s="17" t="s">
        <v>40</v>
      </c>
      <c r="M26" s="20">
        <f>E26*8.333</f>
        <v>0</v>
      </c>
      <c r="N26" s="20">
        <f>M26</f>
        <v>0</v>
      </c>
      <c r="O26" s="20"/>
      <c r="P26" s="17"/>
      <c r="Q26" s="17"/>
      <c r="R26" s="17"/>
      <c r="S26" s="21"/>
      <c r="T26" s="22"/>
      <c r="U26" s="1"/>
    </row>
    <row r="27" spans="1:21" ht="12" hidden="1" customHeight="1">
      <c r="A27" s="16"/>
      <c r="B27" s="17"/>
      <c r="C27" s="17"/>
      <c r="D27" s="17"/>
      <c r="E27" s="17"/>
      <c r="F27" s="17"/>
      <c r="G27" s="17"/>
      <c r="H27" s="17"/>
      <c r="I27" s="18" t="s">
        <v>37</v>
      </c>
      <c r="J27" s="18" t="s">
        <v>38</v>
      </c>
      <c r="K27" s="19" t="s">
        <v>39</v>
      </c>
      <c r="L27" s="17" t="s">
        <v>40</v>
      </c>
      <c r="M27" s="20">
        <f>E27*8.333</f>
        <v>0</v>
      </c>
      <c r="N27" s="20">
        <f>M27</f>
        <v>0</v>
      </c>
      <c r="O27" s="20"/>
      <c r="P27" s="17"/>
      <c r="Q27" s="17"/>
      <c r="R27" s="17"/>
      <c r="S27" s="21"/>
      <c r="T27" s="22"/>
      <c r="U27" s="1"/>
    </row>
    <row r="28" spans="1:21" ht="12" hidden="1" customHeight="1">
      <c r="A28" s="16"/>
      <c r="B28" s="17"/>
      <c r="C28" s="17"/>
      <c r="D28" s="17"/>
      <c r="E28" s="17"/>
      <c r="F28" s="17"/>
      <c r="G28" s="17"/>
      <c r="H28" s="17"/>
      <c r="I28" s="18" t="s">
        <v>37</v>
      </c>
      <c r="J28" s="18" t="s">
        <v>38</v>
      </c>
      <c r="K28" s="19" t="s">
        <v>39</v>
      </c>
      <c r="L28" s="17" t="s">
        <v>40</v>
      </c>
      <c r="M28" s="20">
        <f>E28*8.333</f>
        <v>0</v>
      </c>
      <c r="N28" s="20">
        <f>M28</f>
        <v>0</v>
      </c>
      <c r="O28" s="20"/>
      <c r="P28" s="17"/>
      <c r="Q28" s="17"/>
      <c r="R28" s="17"/>
      <c r="S28" s="21"/>
      <c r="T28" s="22"/>
      <c r="U28" s="1"/>
    </row>
    <row r="29" spans="1:21" ht="12" hidden="1" customHeight="1">
      <c r="A29" s="24"/>
      <c r="B29" s="25"/>
      <c r="C29" s="25"/>
      <c r="D29" s="25"/>
      <c r="E29" s="25">
        <f>SUM(E26:E28)</f>
        <v>0</v>
      </c>
      <c r="F29" s="25"/>
      <c r="G29" s="25"/>
      <c r="H29" s="25"/>
      <c r="I29" s="26"/>
      <c r="J29" s="26"/>
      <c r="K29" s="25"/>
      <c r="L29" s="25"/>
      <c r="M29" s="27">
        <f>SUM(M26:M28)</f>
        <v>0</v>
      </c>
      <c r="N29" s="27">
        <f>SUM(N26:N28)</f>
        <v>0</v>
      </c>
      <c r="O29" s="27">
        <f>SUM(O26:O28)</f>
        <v>0</v>
      </c>
      <c r="P29" s="30">
        <f>SUM(P26:P28)</f>
        <v>0</v>
      </c>
      <c r="Q29" s="25"/>
      <c r="R29" s="25"/>
      <c r="S29" s="29"/>
      <c r="T29" s="14"/>
      <c r="U29" s="1"/>
    </row>
    <row r="30" spans="1:21">
      <c r="A30" s="164" t="s">
        <v>43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  <c r="T30" s="15"/>
      <c r="U30" s="1"/>
    </row>
    <row r="31" spans="1:21" ht="13.5" customHeight="1">
      <c r="A31" s="16" t="s">
        <v>43</v>
      </c>
      <c r="B31" s="17">
        <v>50</v>
      </c>
      <c r="C31" s="17">
        <v>49</v>
      </c>
      <c r="D31" s="17">
        <v>24</v>
      </c>
      <c r="E31" s="17">
        <v>1.6</v>
      </c>
      <c r="F31" s="17" t="s">
        <v>30</v>
      </c>
      <c r="G31" s="17" t="s">
        <v>36</v>
      </c>
      <c r="H31" s="17" t="s">
        <v>142</v>
      </c>
      <c r="I31" s="18" t="s">
        <v>37</v>
      </c>
      <c r="J31" s="18" t="s">
        <v>38</v>
      </c>
      <c r="K31" s="19" t="s">
        <v>39</v>
      </c>
      <c r="L31" s="17" t="s">
        <v>40</v>
      </c>
      <c r="M31" s="20">
        <f t="shared" ref="M31:M37" si="0">E31*8.335</f>
        <v>13.336000000000002</v>
      </c>
      <c r="N31" s="20">
        <f t="shared" ref="N31:N37" si="1">M31</f>
        <v>13.336000000000002</v>
      </c>
      <c r="O31" s="17"/>
      <c r="P31" s="17"/>
      <c r="Q31" s="17"/>
      <c r="R31" s="17"/>
      <c r="S31" s="21"/>
      <c r="T31" s="22"/>
      <c r="U31" s="1"/>
    </row>
    <row r="32" spans="1:21" ht="13.5" customHeight="1">
      <c r="A32" s="16" t="s">
        <v>43</v>
      </c>
      <c r="B32" s="17">
        <v>51</v>
      </c>
      <c r="C32" s="17">
        <v>60</v>
      </c>
      <c r="D32" s="17">
        <v>11.1</v>
      </c>
      <c r="E32" s="17">
        <v>2</v>
      </c>
      <c r="F32" s="17" t="s">
        <v>30</v>
      </c>
      <c r="G32" s="17" t="s">
        <v>36</v>
      </c>
      <c r="H32" s="17" t="s">
        <v>142</v>
      </c>
      <c r="I32" s="18" t="s">
        <v>37</v>
      </c>
      <c r="J32" s="18" t="s">
        <v>38</v>
      </c>
      <c r="K32" s="19" t="s">
        <v>39</v>
      </c>
      <c r="L32" s="17" t="s">
        <v>40</v>
      </c>
      <c r="M32" s="20">
        <f t="shared" si="0"/>
        <v>16.670000000000002</v>
      </c>
      <c r="N32" s="20">
        <f t="shared" si="1"/>
        <v>16.670000000000002</v>
      </c>
      <c r="O32" s="17"/>
      <c r="P32" s="17"/>
      <c r="Q32" s="17"/>
      <c r="R32" s="17"/>
      <c r="S32" s="21"/>
      <c r="T32" s="22"/>
      <c r="U32" s="1"/>
    </row>
    <row r="33" spans="1:21" ht="13.5" customHeight="1">
      <c r="A33" s="16" t="s">
        <v>43</v>
      </c>
      <c r="B33" s="17">
        <v>52</v>
      </c>
      <c r="C33" s="17">
        <v>26</v>
      </c>
      <c r="D33" s="17">
        <v>2.1</v>
      </c>
      <c r="E33" s="17">
        <v>2.9</v>
      </c>
      <c r="F33" s="17" t="s">
        <v>30</v>
      </c>
      <c r="G33" s="17" t="s">
        <v>36</v>
      </c>
      <c r="H33" s="17" t="s">
        <v>142</v>
      </c>
      <c r="I33" s="18" t="s">
        <v>37</v>
      </c>
      <c r="J33" s="18" t="s">
        <v>38</v>
      </c>
      <c r="K33" s="19" t="s">
        <v>39</v>
      </c>
      <c r="L33" s="17" t="s">
        <v>40</v>
      </c>
      <c r="M33" s="20">
        <f t="shared" si="0"/>
        <v>24.171500000000002</v>
      </c>
      <c r="N33" s="20">
        <f t="shared" si="1"/>
        <v>24.171500000000002</v>
      </c>
      <c r="O33" s="17"/>
      <c r="P33" s="17"/>
      <c r="Q33" s="17"/>
      <c r="R33" s="17"/>
      <c r="S33" s="21"/>
      <c r="T33" s="22"/>
      <c r="U33" s="1"/>
    </row>
    <row r="34" spans="1:21" ht="13.5" customHeight="1">
      <c r="A34" s="16" t="s">
        <v>43</v>
      </c>
      <c r="B34" s="17">
        <v>53</v>
      </c>
      <c r="C34" s="17">
        <v>9</v>
      </c>
      <c r="D34" s="17">
        <v>6</v>
      </c>
      <c r="E34" s="17">
        <v>0.8</v>
      </c>
      <c r="F34" s="17" t="s">
        <v>30</v>
      </c>
      <c r="G34" s="17" t="s">
        <v>36</v>
      </c>
      <c r="H34" s="17" t="s">
        <v>142</v>
      </c>
      <c r="I34" s="18" t="s">
        <v>37</v>
      </c>
      <c r="J34" s="18" t="s">
        <v>38</v>
      </c>
      <c r="K34" s="19" t="s">
        <v>39</v>
      </c>
      <c r="L34" s="17" t="s">
        <v>40</v>
      </c>
      <c r="M34" s="20">
        <f t="shared" si="0"/>
        <v>6.668000000000001</v>
      </c>
      <c r="N34" s="20">
        <f t="shared" si="1"/>
        <v>6.668000000000001</v>
      </c>
      <c r="O34" s="17"/>
      <c r="P34" s="17"/>
      <c r="Q34" s="17"/>
      <c r="R34" s="17"/>
      <c r="S34" s="21"/>
      <c r="T34" s="22"/>
      <c r="U34" s="1"/>
    </row>
    <row r="35" spans="1:21" ht="13.5" customHeight="1">
      <c r="A35" s="16" t="s">
        <v>43</v>
      </c>
      <c r="B35" s="17">
        <v>54</v>
      </c>
      <c r="C35" s="17">
        <v>36</v>
      </c>
      <c r="D35" s="17">
        <v>1</v>
      </c>
      <c r="E35" s="17">
        <v>3</v>
      </c>
      <c r="F35" s="17" t="s">
        <v>30</v>
      </c>
      <c r="G35" s="17" t="s">
        <v>36</v>
      </c>
      <c r="H35" s="17" t="s">
        <v>142</v>
      </c>
      <c r="I35" s="18" t="s">
        <v>37</v>
      </c>
      <c r="J35" s="18" t="s">
        <v>38</v>
      </c>
      <c r="K35" s="19" t="s">
        <v>39</v>
      </c>
      <c r="L35" s="17" t="s">
        <v>40</v>
      </c>
      <c r="M35" s="20">
        <f t="shared" si="0"/>
        <v>25.005000000000003</v>
      </c>
      <c r="N35" s="20">
        <f t="shared" si="1"/>
        <v>25.005000000000003</v>
      </c>
      <c r="O35" s="17"/>
      <c r="P35" s="17"/>
      <c r="Q35" s="17"/>
      <c r="R35" s="17"/>
      <c r="S35" s="21"/>
      <c r="T35" s="22"/>
      <c r="U35" s="1"/>
    </row>
    <row r="36" spans="1:21" ht="13.5" customHeight="1">
      <c r="A36" s="16" t="s">
        <v>43</v>
      </c>
      <c r="B36" s="17">
        <v>55</v>
      </c>
      <c r="C36" s="17">
        <v>65</v>
      </c>
      <c r="D36" s="17">
        <v>3</v>
      </c>
      <c r="E36" s="17">
        <v>1.3</v>
      </c>
      <c r="F36" s="17" t="s">
        <v>30</v>
      </c>
      <c r="G36" s="17" t="s">
        <v>41</v>
      </c>
      <c r="H36" s="17" t="s">
        <v>142</v>
      </c>
      <c r="I36" s="18" t="s">
        <v>37</v>
      </c>
      <c r="J36" s="18" t="s">
        <v>38</v>
      </c>
      <c r="K36" s="19" t="s">
        <v>39</v>
      </c>
      <c r="L36" s="17" t="s">
        <v>40</v>
      </c>
      <c r="M36" s="20">
        <f t="shared" si="0"/>
        <v>10.835500000000001</v>
      </c>
      <c r="N36" s="20">
        <f t="shared" si="1"/>
        <v>10.835500000000001</v>
      </c>
      <c r="O36" s="17"/>
      <c r="P36" s="17"/>
      <c r="Q36" s="17"/>
      <c r="R36" s="17"/>
      <c r="S36" s="21"/>
      <c r="T36" s="22"/>
      <c r="U36" s="1"/>
    </row>
    <row r="37" spans="1:21" ht="13.5" customHeight="1">
      <c r="A37" s="16"/>
      <c r="B37" s="17"/>
      <c r="C37" s="17"/>
      <c r="D37" s="17"/>
      <c r="E37" s="17"/>
      <c r="F37" s="17"/>
      <c r="G37" s="17"/>
      <c r="H37" s="17"/>
      <c r="I37" s="18" t="s">
        <v>37</v>
      </c>
      <c r="J37" s="18" t="s">
        <v>38</v>
      </c>
      <c r="K37" s="19" t="s">
        <v>39</v>
      </c>
      <c r="L37" s="17" t="s">
        <v>40</v>
      </c>
      <c r="M37" s="20">
        <f t="shared" si="0"/>
        <v>0</v>
      </c>
      <c r="N37" s="20">
        <f t="shared" si="1"/>
        <v>0</v>
      </c>
      <c r="O37" s="17"/>
      <c r="P37" s="17"/>
      <c r="Q37" s="17"/>
      <c r="R37" s="17"/>
      <c r="S37" s="21"/>
      <c r="T37" s="22"/>
      <c r="U37" s="1"/>
    </row>
    <row r="38" spans="1:21">
      <c r="A38" s="24"/>
      <c r="B38" s="25"/>
      <c r="C38" s="25"/>
      <c r="D38" s="25"/>
      <c r="E38" s="31">
        <f>SUM(E31:E37)</f>
        <v>11.600000000000001</v>
      </c>
      <c r="F38" s="25"/>
      <c r="G38" s="25"/>
      <c r="H38" s="17"/>
      <c r="I38" s="26"/>
      <c r="J38" s="26"/>
      <c r="K38" s="25"/>
      <c r="L38" s="25"/>
      <c r="M38" s="27">
        <f>SUM(M31:M37)</f>
        <v>96.686000000000007</v>
      </c>
      <c r="N38" s="27">
        <f>SUM(N31:N37)</f>
        <v>96.686000000000007</v>
      </c>
      <c r="O38" s="27">
        <f>SUM(O31:O37)</f>
        <v>0</v>
      </c>
      <c r="P38" s="30"/>
      <c r="Q38" s="30">
        <f>SUM(Q31:Q37)</f>
        <v>0</v>
      </c>
      <c r="R38" s="30">
        <f>SUM(R31:R37)</f>
        <v>0</v>
      </c>
      <c r="S38" s="29"/>
      <c r="T38" s="14"/>
      <c r="U38" s="1"/>
    </row>
    <row r="39" spans="1:21">
      <c r="A39" s="95"/>
      <c r="B39" s="96"/>
      <c r="C39" s="96"/>
      <c r="D39" s="96"/>
      <c r="E39" s="97"/>
      <c r="F39" s="96"/>
      <c r="G39" s="96"/>
      <c r="H39" s="98"/>
      <c r="I39" s="99"/>
      <c r="J39" s="99"/>
      <c r="K39" s="96"/>
      <c r="L39" s="96"/>
      <c r="M39" s="100"/>
      <c r="N39" s="100"/>
      <c r="O39" s="100"/>
      <c r="P39" s="101"/>
      <c r="Q39" s="101"/>
      <c r="R39" s="101"/>
      <c r="S39" s="102"/>
      <c r="T39" s="14"/>
      <c r="U39" s="1"/>
    </row>
    <row r="40" spans="1:21">
      <c r="A40" s="95"/>
      <c r="B40" s="96"/>
      <c r="C40" s="96"/>
      <c r="D40" s="96"/>
      <c r="E40" s="97"/>
      <c r="F40" s="96"/>
      <c r="G40" s="96"/>
      <c r="H40" s="98"/>
      <c r="I40" s="99"/>
      <c r="J40" s="99"/>
      <c r="K40" s="96"/>
      <c r="L40" s="96"/>
      <c r="M40" s="100"/>
      <c r="N40" s="100"/>
      <c r="O40" s="100"/>
      <c r="P40" s="101"/>
      <c r="Q40" s="101"/>
      <c r="R40" s="101"/>
      <c r="S40" s="102"/>
      <c r="T40" s="14"/>
      <c r="U40" s="1"/>
    </row>
    <row r="41" spans="1:21">
      <c r="A41" s="164" t="s">
        <v>44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5"/>
      <c r="U41" s="1"/>
    </row>
    <row r="42" spans="1:21" ht="13.5" customHeight="1">
      <c r="A42" s="16" t="s">
        <v>44</v>
      </c>
      <c r="B42" s="17">
        <v>1</v>
      </c>
      <c r="C42" s="17">
        <v>2</v>
      </c>
      <c r="D42" s="17">
        <v>14</v>
      </c>
      <c r="E42" s="17">
        <v>1.6</v>
      </c>
      <c r="F42" s="17" t="s">
        <v>30</v>
      </c>
      <c r="G42" s="17" t="s">
        <v>143</v>
      </c>
      <c r="H42" s="17" t="s">
        <v>142</v>
      </c>
      <c r="I42" s="18" t="s">
        <v>37</v>
      </c>
      <c r="J42" s="18" t="s">
        <v>38</v>
      </c>
      <c r="K42" s="19" t="s">
        <v>39</v>
      </c>
      <c r="L42" s="17" t="s">
        <v>40</v>
      </c>
      <c r="M42" s="20">
        <f>E42*8.335</f>
        <v>13.336000000000002</v>
      </c>
      <c r="N42" s="20">
        <f>M42</f>
        <v>13.336000000000002</v>
      </c>
      <c r="O42" s="17"/>
      <c r="P42" s="17"/>
      <c r="Q42" s="17"/>
      <c r="R42" s="17"/>
      <c r="S42" s="21"/>
      <c r="T42" s="22"/>
      <c r="U42" s="1"/>
    </row>
    <row r="43" spans="1:21" ht="6" customHeight="1">
      <c r="A43" s="16"/>
      <c r="B43" s="17"/>
      <c r="C43" s="17"/>
      <c r="D43" s="17"/>
      <c r="E43" s="17"/>
      <c r="F43" s="17"/>
      <c r="G43" s="17"/>
      <c r="H43" s="17"/>
      <c r="I43" s="18"/>
      <c r="J43" s="18"/>
      <c r="K43" s="19"/>
      <c r="L43" s="17"/>
      <c r="M43" s="20"/>
      <c r="N43" s="20"/>
      <c r="O43" s="17"/>
      <c r="P43" s="17"/>
      <c r="Q43" s="17"/>
      <c r="R43" s="17"/>
      <c r="S43" s="21"/>
      <c r="T43" s="22"/>
      <c r="U43" s="1"/>
    </row>
    <row r="44" spans="1:21">
      <c r="A44" s="24"/>
      <c r="B44" s="25"/>
      <c r="C44" s="25"/>
      <c r="D44" s="25"/>
      <c r="E44" s="25">
        <f>SUM(E42:E43)</f>
        <v>1.6</v>
      </c>
      <c r="F44" s="25"/>
      <c r="G44" s="25"/>
      <c r="H44" s="25"/>
      <c r="I44" s="26"/>
      <c r="J44" s="26"/>
      <c r="K44" s="25"/>
      <c r="L44" s="25"/>
      <c r="M44" s="27">
        <f>SUM(M42:M43)</f>
        <v>13.336000000000002</v>
      </c>
      <c r="N44" s="27">
        <f>SUM(N42:N43)</f>
        <v>13.336000000000002</v>
      </c>
      <c r="O44" s="30">
        <f>SUM(O42:O43)</f>
        <v>0</v>
      </c>
      <c r="P44" s="30">
        <f>SUM(P42:P43)</f>
        <v>0</v>
      </c>
      <c r="Q44" s="30">
        <f>SUM(Q42:Q43)</f>
        <v>0</v>
      </c>
      <c r="R44" s="17"/>
      <c r="S44" s="21"/>
      <c r="T44" s="22"/>
      <c r="U44" s="1"/>
    </row>
    <row r="45" spans="1:21">
      <c r="A45" s="164" t="s">
        <v>45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6"/>
      <c r="T45" s="15"/>
      <c r="U45" s="1"/>
    </row>
    <row r="46" spans="1:21" ht="13.5" customHeight="1">
      <c r="A46" s="16" t="s">
        <v>46</v>
      </c>
      <c r="B46" s="17">
        <v>44</v>
      </c>
      <c r="C46" s="17">
        <v>44</v>
      </c>
      <c r="D46" s="17">
        <v>19</v>
      </c>
      <c r="E46" s="17">
        <v>3</v>
      </c>
      <c r="F46" s="17" t="s">
        <v>30</v>
      </c>
      <c r="G46" s="32" t="s">
        <v>36</v>
      </c>
      <c r="H46" s="17" t="s">
        <v>142</v>
      </c>
      <c r="I46" s="18" t="s">
        <v>37</v>
      </c>
      <c r="J46" s="18" t="s">
        <v>38</v>
      </c>
      <c r="K46" s="19" t="s">
        <v>39</v>
      </c>
      <c r="L46" s="17" t="s">
        <v>40</v>
      </c>
      <c r="M46" s="20">
        <f>E46*8.335</f>
        <v>25.005000000000003</v>
      </c>
      <c r="N46" s="20">
        <f>M46</f>
        <v>25.005000000000003</v>
      </c>
      <c r="O46" s="17"/>
      <c r="P46" s="17"/>
      <c r="Q46" s="17"/>
      <c r="R46" s="17"/>
      <c r="S46" s="21"/>
      <c r="T46" s="22"/>
      <c r="U46" s="1"/>
    </row>
    <row r="47" spans="1:21" ht="6" customHeight="1">
      <c r="A47" s="16"/>
      <c r="B47" s="17"/>
      <c r="C47" s="17"/>
      <c r="D47" s="17"/>
      <c r="E47" s="17"/>
      <c r="F47" s="17"/>
      <c r="G47" s="32"/>
      <c r="H47" s="17"/>
      <c r="I47" s="18"/>
      <c r="J47" s="18"/>
      <c r="K47" s="19"/>
      <c r="L47" s="17"/>
      <c r="M47" s="20"/>
      <c r="N47" s="20"/>
      <c r="O47" s="17"/>
      <c r="P47" s="17"/>
      <c r="Q47" s="17"/>
      <c r="R47" s="17"/>
      <c r="S47" s="21"/>
      <c r="T47" s="22"/>
      <c r="U47" s="1"/>
    </row>
    <row r="48" spans="1:21">
      <c r="A48" s="24"/>
      <c r="B48" s="25"/>
      <c r="C48" s="25"/>
      <c r="D48" s="25"/>
      <c r="E48" s="25">
        <f>SUM(E46:E47)</f>
        <v>3</v>
      </c>
      <c r="F48" s="25"/>
      <c r="G48" s="25"/>
      <c r="H48" s="25"/>
      <c r="I48" s="26"/>
      <c r="J48" s="26"/>
      <c r="K48" s="25"/>
      <c r="L48" s="25"/>
      <c r="M48" s="27">
        <f>SUM(M46:M47)</f>
        <v>25.005000000000003</v>
      </c>
      <c r="N48" s="27">
        <f>SUM(N46:N47)</f>
        <v>25.005000000000003</v>
      </c>
      <c r="O48" s="25"/>
      <c r="P48" s="17"/>
      <c r="Q48" s="17"/>
      <c r="R48" s="17"/>
      <c r="S48" s="21"/>
      <c r="T48" s="22"/>
      <c r="U48" s="1"/>
    </row>
    <row r="49" spans="1:21">
      <c r="A49" s="164" t="s">
        <v>47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6"/>
      <c r="T49" s="15"/>
      <c r="U49" s="1"/>
    </row>
    <row r="50" spans="1:21" ht="13.5" customHeight="1">
      <c r="A50" s="16" t="s">
        <v>47</v>
      </c>
      <c r="B50" s="33">
        <v>75</v>
      </c>
      <c r="C50" s="33">
        <v>13</v>
      </c>
      <c r="D50" s="33">
        <v>7.1</v>
      </c>
      <c r="E50" s="33">
        <v>2.5</v>
      </c>
      <c r="F50" s="34" t="s">
        <v>30</v>
      </c>
      <c r="G50" s="33" t="s">
        <v>36</v>
      </c>
      <c r="H50" s="33" t="s">
        <v>142</v>
      </c>
      <c r="I50" s="35" t="s">
        <v>37</v>
      </c>
      <c r="J50" s="36" t="s">
        <v>38</v>
      </c>
      <c r="K50" s="33" t="s">
        <v>39</v>
      </c>
      <c r="L50" s="33" t="s">
        <v>48</v>
      </c>
      <c r="M50" s="37">
        <f>E50*8.335</f>
        <v>20.837500000000002</v>
      </c>
      <c r="N50" s="38">
        <f>M50</f>
        <v>20.837500000000002</v>
      </c>
      <c r="O50" s="17"/>
      <c r="P50" s="17"/>
      <c r="Q50" s="17"/>
      <c r="R50" s="17"/>
      <c r="S50" s="21"/>
      <c r="T50" s="22"/>
      <c r="U50" s="1"/>
    </row>
    <row r="51" spans="1:21" ht="13.5" customHeight="1">
      <c r="A51" s="16" t="s">
        <v>47</v>
      </c>
      <c r="B51" s="33">
        <v>76</v>
      </c>
      <c r="C51" s="33">
        <v>40</v>
      </c>
      <c r="D51" s="33">
        <v>21</v>
      </c>
      <c r="E51" s="33">
        <v>2.8</v>
      </c>
      <c r="F51" s="34" t="s">
        <v>30</v>
      </c>
      <c r="G51" s="33" t="s">
        <v>41</v>
      </c>
      <c r="H51" s="33" t="s">
        <v>142</v>
      </c>
      <c r="I51" s="35" t="s">
        <v>37</v>
      </c>
      <c r="J51" s="36" t="s">
        <v>38</v>
      </c>
      <c r="K51" s="33" t="s">
        <v>39</v>
      </c>
      <c r="L51" s="33" t="s">
        <v>48</v>
      </c>
      <c r="M51" s="37">
        <f>E51*8.335</f>
        <v>23.338000000000001</v>
      </c>
      <c r="N51" s="38">
        <f>M51</f>
        <v>23.338000000000001</v>
      </c>
      <c r="O51" s="17"/>
      <c r="P51" s="17"/>
      <c r="Q51" s="17"/>
      <c r="R51" s="17"/>
      <c r="S51" s="21"/>
      <c r="T51" s="22"/>
      <c r="U51" s="1"/>
    </row>
    <row r="52" spans="1:21" ht="13.5" customHeight="1">
      <c r="A52" s="16" t="s">
        <v>47</v>
      </c>
      <c r="B52" s="33">
        <v>77</v>
      </c>
      <c r="C52" s="33">
        <v>43</v>
      </c>
      <c r="D52" s="33">
        <v>10</v>
      </c>
      <c r="E52" s="33">
        <v>2.9</v>
      </c>
      <c r="F52" s="34" t="s">
        <v>30</v>
      </c>
      <c r="G52" s="33" t="s">
        <v>49</v>
      </c>
      <c r="H52" s="33" t="s">
        <v>142</v>
      </c>
      <c r="I52" s="35" t="s">
        <v>37</v>
      </c>
      <c r="J52" s="36" t="s">
        <v>38</v>
      </c>
      <c r="K52" s="33" t="s">
        <v>39</v>
      </c>
      <c r="L52" s="33" t="s">
        <v>48</v>
      </c>
      <c r="M52" s="37">
        <f>E52*8.335</f>
        <v>24.171500000000002</v>
      </c>
      <c r="N52" s="38">
        <f>M52</f>
        <v>24.171500000000002</v>
      </c>
      <c r="O52" s="17"/>
      <c r="P52" s="17"/>
      <c r="Q52" s="17"/>
      <c r="R52" s="17"/>
      <c r="S52" s="21"/>
      <c r="T52" s="22"/>
      <c r="U52" s="1"/>
    </row>
    <row r="53" spans="1:21" ht="13.5" customHeight="1">
      <c r="A53" s="16" t="s">
        <v>47</v>
      </c>
      <c r="B53" s="33">
        <v>78</v>
      </c>
      <c r="C53" s="33">
        <v>91</v>
      </c>
      <c r="D53" s="33">
        <v>11</v>
      </c>
      <c r="E53" s="33">
        <v>1.2</v>
      </c>
      <c r="F53" s="34" t="s">
        <v>30</v>
      </c>
      <c r="G53" s="33" t="s">
        <v>36</v>
      </c>
      <c r="H53" s="33" t="s">
        <v>142</v>
      </c>
      <c r="I53" s="35" t="s">
        <v>37</v>
      </c>
      <c r="J53" s="36" t="s">
        <v>38</v>
      </c>
      <c r="K53" s="33" t="s">
        <v>39</v>
      </c>
      <c r="L53" s="33" t="s">
        <v>48</v>
      </c>
      <c r="M53" s="37">
        <f>E53*8.335</f>
        <v>10.002000000000001</v>
      </c>
      <c r="N53" s="38">
        <f>M53</f>
        <v>10.002000000000001</v>
      </c>
      <c r="O53" s="17"/>
      <c r="P53" s="17"/>
      <c r="Q53" s="17"/>
      <c r="R53" s="17"/>
      <c r="S53" s="21"/>
      <c r="T53" s="22"/>
      <c r="U53" s="1"/>
    </row>
    <row r="54" spans="1:21" ht="13.5" customHeight="1">
      <c r="A54" s="16" t="s">
        <v>47</v>
      </c>
      <c r="B54" s="33">
        <v>79</v>
      </c>
      <c r="C54" s="33">
        <v>99</v>
      </c>
      <c r="D54" s="33">
        <v>12.1</v>
      </c>
      <c r="E54" s="33">
        <v>1.8</v>
      </c>
      <c r="F54" s="34" t="s">
        <v>30</v>
      </c>
      <c r="G54" s="33" t="s">
        <v>36</v>
      </c>
      <c r="H54" s="33" t="s">
        <v>142</v>
      </c>
      <c r="I54" s="35" t="s">
        <v>37</v>
      </c>
      <c r="J54" s="36" t="s">
        <v>38</v>
      </c>
      <c r="K54" s="33" t="s">
        <v>39</v>
      </c>
      <c r="L54" s="33" t="s">
        <v>48</v>
      </c>
      <c r="M54" s="37">
        <f>E54*8.335</f>
        <v>15.003000000000002</v>
      </c>
      <c r="N54" s="38">
        <f>M54</f>
        <v>15.003000000000002</v>
      </c>
      <c r="O54" s="17"/>
      <c r="P54" s="17"/>
      <c r="Q54" s="17"/>
      <c r="R54" s="17"/>
      <c r="S54" s="21"/>
      <c r="T54" s="22"/>
      <c r="U54" s="1"/>
    </row>
    <row r="55" spans="1:21">
      <c r="A55" s="16"/>
      <c r="B55" s="33"/>
      <c r="C55" s="33"/>
      <c r="D55" s="33"/>
      <c r="E55" s="33"/>
      <c r="F55" s="34"/>
      <c r="G55" s="33"/>
      <c r="H55" s="33"/>
      <c r="I55" s="35"/>
      <c r="J55" s="36"/>
      <c r="K55" s="33"/>
      <c r="L55" s="33"/>
      <c r="M55" s="37"/>
      <c r="N55" s="38"/>
      <c r="O55" s="17"/>
      <c r="P55" s="17"/>
      <c r="Q55" s="17"/>
      <c r="R55" s="17"/>
      <c r="S55" s="21"/>
      <c r="T55" s="22"/>
      <c r="U55" s="1"/>
    </row>
    <row r="56" spans="1:21">
      <c r="A56" s="16"/>
      <c r="B56" s="17"/>
      <c r="C56" s="17"/>
      <c r="D56" s="17"/>
      <c r="E56" s="25">
        <f>SUM(E50:E55)</f>
        <v>11.2</v>
      </c>
      <c r="F56" s="25"/>
      <c r="G56" s="25"/>
      <c r="H56" s="25"/>
      <c r="I56" s="25"/>
      <c r="J56" s="25"/>
      <c r="K56" s="25"/>
      <c r="L56" s="25"/>
      <c r="M56" s="27">
        <f t="shared" ref="M56:R56" si="2">SUM(M50:M55)</f>
        <v>93.352000000000004</v>
      </c>
      <c r="N56" s="27">
        <f t="shared" si="2"/>
        <v>93.352000000000004</v>
      </c>
      <c r="O56" s="28">
        <f t="shared" si="2"/>
        <v>0</v>
      </c>
      <c r="P56" s="28">
        <f t="shared" si="2"/>
        <v>0</v>
      </c>
      <c r="Q56" s="28">
        <f t="shared" si="2"/>
        <v>0</v>
      </c>
      <c r="R56" s="28">
        <f t="shared" si="2"/>
        <v>0</v>
      </c>
      <c r="S56" s="21"/>
      <c r="T56" s="22"/>
      <c r="U56" s="1"/>
    </row>
    <row r="57" spans="1:21" ht="15.75" thickBot="1">
      <c r="A57" s="39"/>
      <c r="B57" s="40"/>
      <c r="C57" s="40"/>
      <c r="D57" s="40"/>
      <c r="E57" s="40"/>
      <c r="F57" s="40"/>
      <c r="G57" s="40"/>
      <c r="H57" s="40"/>
      <c r="I57" s="41"/>
      <c r="J57" s="41"/>
      <c r="K57" s="40"/>
      <c r="L57" s="40"/>
      <c r="M57" s="40"/>
      <c r="N57" s="40"/>
      <c r="O57" s="42"/>
      <c r="P57" s="42"/>
      <c r="Q57" s="42"/>
      <c r="R57" s="42"/>
      <c r="S57" s="43"/>
      <c r="T57" s="8"/>
      <c r="U57" s="1"/>
    </row>
    <row r="58" spans="1:21" ht="15.75" thickBot="1">
      <c r="A58" s="44" t="s">
        <v>50</v>
      </c>
      <c r="B58" s="45"/>
      <c r="C58" s="45"/>
      <c r="D58" s="45"/>
      <c r="E58" s="46">
        <f>E24+E38+E44+E48+E56</f>
        <v>31.900000000000002</v>
      </c>
      <c r="F58" s="46"/>
      <c r="G58" s="46"/>
      <c r="H58" s="46"/>
      <c r="I58" s="46"/>
      <c r="J58" s="46"/>
      <c r="K58" s="46"/>
      <c r="L58" s="46"/>
      <c r="M58" s="46">
        <f>M24+M38+M44+M48+M56</f>
        <v>265.88650000000007</v>
      </c>
      <c r="N58" s="46">
        <f>N24+N38+N44+N48+N56</f>
        <v>265.88650000000007</v>
      </c>
      <c r="O58" s="46">
        <f>O24+O38+O44+O48+O56</f>
        <v>0</v>
      </c>
      <c r="P58" s="46"/>
      <c r="Q58" s="47"/>
      <c r="R58" s="47"/>
      <c r="S58" s="48"/>
      <c r="T58" s="8"/>
      <c r="U58" s="1"/>
    </row>
    <row r="59" spans="1:21" ht="15.75" thickBot="1">
      <c r="A59" s="177" t="s">
        <v>51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9"/>
      <c r="T59" s="14"/>
      <c r="U59" s="1"/>
    </row>
    <row r="60" spans="1:2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  <c r="T60" s="8"/>
      <c r="U60" s="1"/>
    </row>
    <row r="61" spans="1:2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1"/>
      <c r="T61" s="8"/>
      <c r="U61" s="1"/>
    </row>
    <row r="62" spans="1:2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53"/>
      <c r="T62" s="8"/>
      <c r="U62" s="1"/>
    </row>
    <row r="63" spans="1:21" ht="15.75" thickBot="1">
      <c r="A63" s="54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8"/>
      <c r="U63" s="1"/>
    </row>
    <row r="64" spans="1:21" ht="15.75" thickBot="1">
      <c r="A64" s="177" t="s">
        <v>52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  <c r="T64" s="14"/>
      <c r="U64" s="1"/>
    </row>
    <row r="65" spans="1:34">
      <c r="A65" s="180" t="s">
        <v>144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  <c r="T65" s="14"/>
      <c r="U65" s="8"/>
    </row>
    <row r="66" spans="1:34">
      <c r="A66" s="16"/>
      <c r="B66" s="17">
        <v>1</v>
      </c>
      <c r="C66" s="17">
        <v>23</v>
      </c>
      <c r="D66" s="17">
        <v>13</v>
      </c>
      <c r="E66" s="17">
        <v>2.2999999999999998</v>
      </c>
      <c r="F66" s="18" t="s">
        <v>145</v>
      </c>
      <c r="G66" s="17" t="s">
        <v>49</v>
      </c>
      <c r="H66" s="17" t="s">
        <v>142</v>
      </c>
      <c r="I66" s="17"/>
      <c r="J66" s="17"/>
      <c r="K66" s="17"/>
      <c r="L66" s="17"/>
      <c r="M66" s="25"/>
      <c r="N66" s="25"/>
      <c r="O66" s="25"/>
      <c r="P66" s="25"/>
      <c r="Q66" s="25"/>
      <c r="R66" s="25"/>
      <c r="S66" s="29"/>
      <c r="T66" s="14"/>
      <c r="U66" s="8"/>
    </row>
    <row r="67" spans="1:34">
      <c r="A67" s="16"/>
      <c r="B67" s="17"/>
      <c r="C67" s="17"/>
      <c r="D67" s="17"/>
      <c r="E67" s="17"/>
      <c r="F67" s="18"/>
      <c r="G67" s="17"/>
      <c r="H67" s="17"/>
      <c r="I67" s="17"/>
      <c r="J67" s="17"/>
      <c r="K67" s="17"/>
      <c r="L67" s="17"/>
      <c r="M67" s="25"/>
      <c r="N67" s="25"/>
      <c r="O67" s="25"/>
      <c r="P67" s="25"/>
      <c r="Q67" s="25"/>
      <c r="R67" s="25"/>
      <c r="S67" s="29"/>
      <c r="T67" s="14"/>
      <c r="U67" s="8"/>
    </row>
    <row r="68" spans="1:34">
      <c r="A68" s="49"/>
      <c r="B68" s="50"/>
      <c r="C68" s="50"/>
      <c r="D68" s="50"/>
      <c r="E68" s="57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1"/>
      <c r="T68" s="8"/>
      <c r="U68" s="1"/>
    </row>
    <row r="69" spans="1:34" ht="15.75" thickBot="1">
      <c r="A69" s="52"/>
      <c r="B69" s="32"/>
      <c r="C69" s="32"/>
      <c r="D69" s="32"/>
      <c r="E69" s="58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53"/>
      <c r="T69" s="8"/>
      <c r="U69" s="1"/>
    </row>
    <row r="70" spans="1:34" ht="15.75" thickBot="1">
      <c r="A70" s="44" t="s">
        <v>50</v>
      </c>
      <c r="B70" s="59"/>
      <c r="C70" s="59"/>
      <c r="D70" s="59"/>
      <c r="E70" s="47">
        <f>E66</f>
        <v>2.2999999999999998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48"/>
      <c r="T70" s="8"/>
      <c r="U70" s="1"/>
    </row>
    <row r="71" spans="1:34" ht="15.75" thickBot="1">
      <c r="A71" s="60"/>
      <c r="B71" s="61"/>
      <c r="C71" s="61"/>
      <c r="D71" s="61"/>
      <c r="E71" s="62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3"/>
      <c r="T71" s="8"/>
      <c r="U71" s="1"/>
    </row>
    <row r="72" spans="1:34" ht="15.75" thickBot="1">
      <c r="A72" s="64" t="s">
        <v>53</v>
      </c>
      <c r="B72" s="65"/>
      <c r="C72" s="65"/>
      <c r="D72" s="65"/>
      <c r="E72" s="66">
        <f>E58+E70</f>
        <v>34.200000000000003</v>
      </c>
      <c r="F72" s="61"/>
      <c r="G72" s="61"/>
      <c r="H72" s="61"/>
      <c r="I72" s="61"/>
      <c r="J72" s="61"/>
      <c r="K72" s="61"/>
      <c r="L72" s="61"/>
      <c r="M72" s="67">
        <f t="shared" ref="M72:R72" si="3">M58</f>
        <v>265.88650000000007</v>
      </c>
      <c r="N72" s="67">
        <f t="shared" si="3"/>
        <v>265.88650000000007</v>
      </c>
      <c r="O72" s="67">
        <f t="shared" si="3"/>
        <v>0</v>
      </c>
      <c r="P72" s="67">
        <f t="shared" si="3"/>
        <v>0</v>
      </c>
      <c r="Q72" s="67">
        <f t="shared" si="3"/>
        <v>0</v>
      </c>
      <c r="R72" s="67">
        <f t="shared" si="3"/>
        <v>0</v>
      </c>
      <c r="S72" s="63"/>
      <c r="T72" s="8"/>
      <c r="U72" s="1"/>
    </row>
    <row r="75" spans="1:34" ht="18.75">
      <c r="D75" s="93" t="s">
        <v>54</v>
      </c>
      <c r="E75" s="93"/>
      <c r="F75" s="93"/>
      <c r="G75" s="93"/>
      <c r="H75" s="93"/>
      <c r="I75" s="93"/>
      <c r="J75" s="93"/>
      <c r="K75" s="93"/>
      <c r="L75" s="93"/>
      <c r="M75" s="94"/>
      <c r="N75" s="94"/>
      <c r="O75" s="94"/>
      <c r="P75" s="94"/>
    </row>
    <row r="76" spans="1:34" ht="18.75"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4"/>
      <c r="O76" s="94"/>
      <c r="P76" s="94"/>
    </row>
    <row r="77" spans="1:34" ht="18.75">
      <c r="D77" s="93" t="s">
        <v>55</v>
      </c>
      <c r="E77" s="93"/>
      <c r="F77" s="93"/>
      <c r="G77" s="93"/>
      <c r="H77" s="93"/>
      <c r="I77" s="93"/>
      <c r="J77" s="93"/>
      <c r="K77" s="93"/>
      <c r="L77" s="93"/>
      <c r="M77" s="94"/>
      <c r="N77" s="94"/>
      <c r="O77" s="94"/>
      <c r="P77" s="94"/>
    </row>
    <row r="78" spans="1:34">
      <c r="U78" s="160" t="s">
        <v>150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</row>
    <row r="79" spans="1:34">
      <c r="U79" s="187" t="s">
        <v>57</v>
      </c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</row>
    <row r="80" spans="1:34" ht="15.75" thickBot="1">
      <c r="U80" s="188" t="s">
        <v>58</v>
      </c>
      <c r="V80" s="188"/>
      <c r="W80" s="188"/>
      <c r="X80" s="188"/>
      <c r="Y80" s="188"/>
      <c r="Z80" s="188"/>
      <c r="AA80" s="1"/>
      <c r="AB80" s="189" t="s">
        <v>59</v>
      </c>
      <c r="AC80" s="189"/>
      <c r="AD80" s="189"/>
      <c r="AE80" s="1"/>
      <c r="AF80" s="157" t="s">
        <v>60</v>
      </c>
      <c r="AG80" s="157"/>
      <c r="AH80" s="157"/>
    </row>
    <row r="81" spans="21:34" ht="15.75" thickBot="1">
      <c r="U81" s="192" t="s">
        <v>61</v>
      </c>
      <c r="V81" s="161" t="s">
        <v>62</v>
      </c>
      <c r="W81" s="161" t="s">
        <v>63</v>
      </c>
      <c r="X81" s="161" t="s">
        <v>64</v>
      </c>
      <c r="Y81" s="161" t="s">
        <v>65</v>
      </c>
      <c r="Z81" s="154"/>
      <c r="AA81" s="1"/>
      <c r="AB81" s="190"/>
      <c r="AC81" s="190"/>
      <c r="AD81" s="190"/>
      <c r="AE81" s="1"/>
      <c r="AF81" s="191"/>
      <c r="AG81" s="191"/>
      <c r="AH81" s="191"/>
    </row>
    <row r="82" spans="21:34" ht="24.75" thickBot="1">
      <c r="U82" s="193"/>
      <c r="V82" s="163"/>
      <c r="W82" s="163"/>
      <c r="X82" s="163"/>
      <c r="Y82" s="42" t="s">
        <v>66</v>
      </c>
      <c r="Z82" s="43" t="s">
        <v>67</v>
      </c>
      <c r="AA82" s="1"/>
      <c r="AB82" s="11" t="s">
        <v>68</v>
      </c>
      <c r="AC82" s="12" t="s">
        <v>69</v>
      </c>
      <c r="AD82" s="13" t="s">
        <v>64</v>
      </c>
      <c r="AE82" s="1"/>
      <c r="AF82" s="68" t="s">
        <v>70</v>
      </c>
      <c r="AG82" s="59" t="s">
        <v>69</v>
      </c>
      <c r="AH82" s="48" t="s">
        <v>64</v>
      </c>
    </row>
    <row r="83" spans="21:34" ht="15.75" thickBot="1">
      <c r="U83" s="69">
        <v>1</v>
      </c>
      <c r="V83" s="59">
        <v>2</v>
      </c>
      <c r="W83" s="59">
        <v>3</v>
      </c>
      <c r="X83" s="59">
        <v>4</v>
      </c>
      <c r="Y83" s="59">
        <v>5</v>
      </c>
      <c r="Z83" s="48">
        <v>6</v>
      </c>
      <c r="AA83" s="1"/>
      <c r="AB83" s="69">
        <v>1</v>
      </c>
      <c r="AC83" s="59">
        <v>2</v>
      </c>
      <c r="AD83" s="48">
        <v>3</v>
      </c>
      <c r="AE83" s="1"/>
      <c r="AF83" s="70" t="s">
        <v>71</v>
      </c>
      <c r="AG83" s="71">
        <f>E58</f>
        <v>31.900000000000002</v>
      </c>
      <c r="AH83" s="72">
        <v>100</v>
      </c>
    </row>
    <row r="84" spans="21:34" ht="14.25" customHeight="1">
      <c r="U84" s="73">
        <v>1</v>
      </c>
      <c r="V84" s="74" t="s">
        <v>72</v>
      </c>
      <c r="W84" s="75"/>
      <c r="X84" s="76"/>
      <c r="Y84" s="75">
        <f>Y85+Y87</f>
        <v>265.88650000000007</v>
      </c>
      <c r="Z84" s="72"/>
      <c r="AA84" s="1"/>
      <c r="AB84" s="49" t="s">
        <v>73</v>
      </c>
      <c r="AC84" s="50"/>
      <c r="AD84" s="51"/>
      <c r="AE84" s="1"/>
      <c r="AF84" s="16" t="s">
        <v>74</v>
      </c>
      <c r="AG84" s="32"/>
      <c r="AH84" s="53"/>
    </row>
    <row r="85" spans="21:34" ht="14.25" customHeight="1">
      <c r="U85" s="52">
        <v>2</v>
      </c>
      <c r="V85" s="17" t="s">
        <v>75</v>
      </c>
      <c r="W85" s="77">
        <f>E58</f>
        <v>31.900000000000002</v>
      </c>
      <c r="X85" s="78">
        <v>100</v>
      </c>
      <c r="Y85" s="78">
        <f>N58</f>
        <v>265.88650000000007</v>
      </c>
      <c r="Z85" s="53"/>
      <c r="AA85" s="1"/>
      <c r="AB85" s="52" t="s">
        <v>76</v>
      </c>
      <c r="AC85" s="32"/>
      <c r="AD85" s="79"/>
      <c r="AE85" s="1"/>
      <c r="AF85" s="16" t="s">
        <v>77</v>
      </c>
      <c r="AG85" s="32"/>
      <c r="AH85" s="53"/>
    </row>
    <row r="86" spans="21:34" ht="14.25" customHeight="1">
      <c r="U86" s="52">
        <v>3</v>
      </c>
      <c r="V86" s="17" t="s">
        <v>78</v>
      </c>
      <c r="W86" s="78"/>
      <c r="X86" s="78"/>
      <c r="Y86" s="32"/>
      <c r="Z86" s="53"/>
      <c r="AA86" s="1"/>
      <c r="AB86" s="52" t="s">
        <v>79</v>
      </c>
      <c r="AC86" s="32"/>
      <c r="AD86" s="79"/>
      <c r="AE86" s="1"/>
      <c r="AF86" s="16" t="s">
        <v>80</v>
      </c>
      <c r="AG86" s="32"/>
      <c r="AH86" s="53"/>
    </row>
    <row r="87" spans="21:34" ht="14.25" customHeight="1">
      <c r="U87" s="52">
        <v>4</v>
      </c>
      <c r="V87" s="17" t="s">
        <v>81</v>
      </c>
      <c r="W87" s="78"/>
      <c r="X87" s="78"/>
      <c r="Y87" s="32"/>
      <c r="Z87" s="53"/>
      <c r="AA87" s="1"/>
      <c r="AB87" s="52" t="s">
        <v>82</v>
      </c>
      <c r="AC87" s="32"/>
      <c r="AD87" s="79"/>
      <c r="AE87" s="1"/>
      <c r="AF87" s="16" t="s">
        <v>83</v>
      </c>
      <c r="AG87" s="32"/>
      <c r="AH87" s="53"/>
    </row>
    <row r="88" spans="21:34" ht="14.25" customHeight="1">
      <c r="U88" s="52">
        <v>5</v>
      </c>
      <c r="V88" s="17" t="s">
        <v>84</v>
      </c>
      <c r="W88" s="78"/>
      <c r="X88" s="78"/>
      <c r="Y88" s="32"/>
      <c r="Z88" s="53"/>
      <c r="AA88" s="1"/>
      <c r="AB88" s="52" t="s">
        <v>85</v>
      </c>
      <c r="AC88" s="32"/>
      <c r="AD88" s="79"/>
      <c r="AE88" s="1"/>
      <c r="AF88" s="16" t="s">
        <v>86</v>
      </c>
      <c r="AG88" s="32"/>
      <c r="AH88" s="53"/>
    </row>
    <row r="89" spans="21:34" ht="14.25" customHeight="1" thickBot="1">
      <c r="U89" s="52">
        <v>6</v>
      </c>
      <c r="V89" s="17" t="s">
        <v>87</v>
      </c>
      <c r="W89" s="78"/>
      <c r="X89" s="78"/>
      <c r="Y89" s="32"/>
      <c r="Z89" s="53"/>
      <c r="AA89" s="1"/>
      <c r="AB89" s="52" t="s">
        <v>88</v>
      </c>
      <c r="AC89" s="32"/>
      <c r="AD89" s="79"/>
      <c r="AE89" s="1"/>
      <c r="AF89" s="54" t="s">
        <v>89</v>
      </c>
      <c r="AG89" s="55"/>
      <c r="AH89" s="56"/>
    </row>
    <row r="90" spans="21:34" ht="14.25" customHeight="1" thickBot="1">
      <c r="U90" s="52">
        <v>7</v>
      </c>
      <c r="V90" s="17" t="s">
        <v>89</v>
      </c>
      <c r="W90" s="78"/>
      <c r="X90" s="78"/>
      <c r="Y90" s="32"/>
      <c r="Z90" s="53"/>
      <c r="AA90" s="1"/>
      <c r="AB90" s="52" t="s">
        <v>90</v>
      </c>
      <c r="AC90" s="32"/>
      <c r="AD90" s="79"/>
      <c r="AE90" s="1"/>
      <c r="AF90" s="80" t="s">
        <v>91</v>
      </c>
      <c r="AG90" s="59"/>
      <c r="AH90" s="48"/>
    </row>
    <row r="91" spans="21:34" ht="14.25" customHeight="1">
      <c r="U91" s="52">
        <v>8</v>
      </c>
      <c r="V91" s="17" t="s">
        <v>92</v>
      </c>
      <c r="W91" s="81">
        <v>0</v>
      </c>
      <c r="X91" s="78">
        <v>0</v>
      </c>
      <c r="Y91" s="81">
        <f>Y92+Y98</f>
        <v>0</v>
      </c>
      <c r="Z91" s="53"/>
      <c r="AA91" s="1"/>
      <c r="AB91" s="52" t="s">
        <v>93</v>
      </c>
      <c r="AC91" s="32"/>
      <c r="AD91" s="79"/>
      <c r="AE91" s="1"/>
      <c r="AF91" s="7"/>
      <c r="AG91" s="1"/>
      <c r="AH91" s="1"/>
    </row>
    <row r="92" spans="21:34" ht="14.25" customHeight="1">
      <c r="U92" s="52">
        <v>9</v>
      </c>
      <c r="V92" s="17" t="s">
        <v>94</v>
      </c>
      <c r="W92" s="77"/>
      <c r="X92" s="78"/>
      <c r="Y92" s="78"/>
      <c r="Z92" s="53"/>
      <c r="AA92" s="1"/>
      <c r="AB92" s="52" t="s">
        <v>95</v>
      </c>
      <c r="AC92" s="32">
        <f>E21+E22+E31+E32+E33+E34+E46+E50+E53+E54</f>
        <v>20.3</v>
      </c>
      <c r="AD92" s="79">
        <f>AC92*100/AC108</f>
        <v>63.63636363636364</v>
      </c>
      <c r="AE92" s="1"/>
      <c r="AF92" s="7"/>
      <c r="AG92" s="1"/>
      <c r="AH92" s="1"/>
    </row>
    <row r="93" spans="21:34" ht="14.25" customHeight="1">
      <c r="U93" s="52">
        <v>10</v>
      </c>
      <c r="V93" s="17" t="s">
        <v>96</v>
      </c>
      <c r="W93" s="78"/>
      <c r="X93" s="78"/>
      <c r="Y93" s="32"/>
      <c r="Z93" s="53"/>
      <c r="AA93" s="1"/>
      <c r="AB93" s="52" t="s">
        <v>97</v>
      </c>
      <c r="AC93" s="32">
        <f>E35+E36+E51</f>
        <v>7.1</v>
      </c>
      <c r="AD93" s="79">
        <f>AC93*100/AC108</f>
        <v>22.257053291536049</v>
      </c>
      <c r="AE93" s="1"/>
      <c r="AF93" s="183" t="s">
        <v>98</v>
      </c>
      <c r="AG93" s="183"/>
      <c r="AH93" s="183"/>
    </row>
    <row r="94" spans="21:34" ht="14.25" customHeight="1" thickBot="1">
      <c r="U94" s="52">
        <v>11</v>
      </c>
      <c r="V94" s="17" t="s">
        <v>99</v>
      </c>
      <c r="W94" s="78"/>
      <c r="X94" s="78"/>
      <c r="Y94" s="32"/>
      <c r="Z94" s="53"/>
      <c r="AA94" s="1"/>
      <c r="AB94" s="52" t="s">
        <v>100</v>
      </c>
      <c r="AC94" s="32"/>
      <c r="AD94" s="79"/>
      <c r="AE94" s="1"/>
      <c r="AF94" s="7"/>
      <c r="AG94" s="1"/>
      <c r="AH94" s="1"/>
    </row>
    <row r="95" spans="21:34" ht="14.25" customHeight="1">
      <c r="U95" s="52">
        <v>12</v>
      </c>
      <c r="V95" s="17" t="s">
        <v>101</v>
      </c>
      <c r="W95" s="78"/>
      <c r="X95" s="78"/>
      <c r="Y95" s="32"/>
      <c r="Z95" s="53"/>
      <c r="AA95" s="1"/>
      <c r="AB95" s="52" t="s">
        <v>102</v>
      </c>
      <c r="AC95" s="32"/>
      <c r="AD95" s="79"/>
      <c r="AE95" s="1"/>
      <c r="AF95" s="73" t="s">
        <v>103</v>
      </c>
      <c r="AG95" s="76" t="s">
        <v>69</v>
      </c>
      <c r="AH95" s="72" t="s">
        <v>64</v>
      </c>
    </row>
    <row r="96" spans="21:34" ht="14.25" customHeight="1">
      <c r="U96" s="52">
        <v>13</v>
      </c>
      <c r="V96" s="17" t="s">
        <v>104</v>
      </c>
      <c r="W96" s="78"/>
      <c r="X96" s="78"/>
      <c r="Y96" s="78"/>
      <c r="Z96" s="53"/>
      <c r="AA96" s="1"/>
      <c r="AB96" s="52" t="s">
        <v>105</v>
      </c>
      <c r="AC96" s="32"/>
      <c r="AD96" s="79"/>
      <c r="AE96" s="1"/>
      <c r="AF96" s="16" t="s">
        <v>106</v>
      </c>
      <c r="AG96" s="78">
        <f>AG83</f>
        <v>31.900000000000002</v>
      </c>
      <c r="AH96" s="53">
        <v>100</v>
      </c>
    </row>
    <row r="97" spans="21:34" ht="14.25" customHeight="1" thickBot="1">
      <c r="U97" s="52">
        <v>14</v>
      </c>
      <c r="V97" s="17" t="s">
        <v>107</v>
      </c>
      <c r="W97" s="78"/>
      <c r="X97" s="78"/>
      <c r="Y97" s="32"/>
      <c r="Z97" s="53"/>
      <c r="AA97" s="1"/>
      <c r="AB97" s="52" t="s">
        <v>108</v>
      </c>
      <c r="AC97" s="32"/>
      <c r="AD97" s="79"/>
      <c r="AE97" s="1"/>
      <c r="AF97" s="54" t="s">
        <v>109</v>
      </c>
      <c r="AG97" s="55"/>
      <c r="AH97" s="56"/>
    </row>
    <row r="98" spans="21:34" ht="14.25" customHeight="1" thickBot="1">
      <c r="U98" s="52">
        <v>15</v>
      </c>
      <c r="V98" s="17" t="s">
        <v>110</v>
      </c>
      <c r="W98" s="77"/>
      <c r="X98" s="78"/>
      <c r="Y98" s="78"/>
      <c r="Z98" s="53"/>
      <c r="AA98" s="1"/>
      <c r="AB98" s="52" t="s">
        <v>111</v>
      </c>
      <c r="AC98" s="32">
        <f>E42</f>
        <v>1.6</v>
      </c>
      <c r="AD98" s="79">
        <f>AC98*100/AC108</f>
        <v>5.015673981191223</v>
      </c>
      <c r="AE98" s="1"/>
      <c r="AF98" s="80" t="s">
        <v>91</v>
      </c>
      <c r="AG98" s="59"/>
      <c r="AH98" s="48"/>
    </row>
    <row r="99" spans="21:34" ht="14.25" customHeight="1">
      <c r="U99" s="52">
        <v>16</v>
      </c>
      <c r="V99" s="17" t="s">
        <v>112</v>
      </c>
      <c r="W99" s="78"/>
      <c r="X99" s="78"/>
      <c r="Y99" s="32"/>
      <c r="Z99" s="53"/>
      <c r="AA99" s="1"/>
      <c r="AB99" s="52" t="s">
        <v>113</v>
      </c>
      <c r="AC99" s="32">
        <f>E52</f>
        <v>2.9</v>
      </c>
      <c r="AD99" s="79">
        <f>AC99*100/AC108</f>
        <v>9.0909090909090917</v>
      </c>
      <c r="AE99" s="1"/>
      <c r="AF99" s="1"/>
      <c r="AG99" s="1"/>
      <c r="AH99" s="1"/>
    </row>
    <row r="100" spans="21:34" ht="14.25" customHeight="1" thickBot="1">
      <c r="U100" s="52">
        <v>17</v>
      </c>
      <c r="V100" s="17" t="s">
        <v>114</v>
      </c>
      <c r="W100" s="78"/>
      <c r="X100" s="78"/>
      <c r="Y100" s="32"/>
      <c r="Z100" s="53"/>
      <c r="AA100" s="1"/>
      <c r="AB100" s="52" t="s">
        <v>115</v>
      </c>
      <c r="AC100" s="32"/>
      <c r="AD100" s="53"/>
      <c r="AE100" s="1"/>
      <c r="AF100" s="184" t="s">
        <v>116</v>
      </c>
      <c r="AG100" s="184"/>
      <c r="AH100" s="184"/>
    </row>
    <row r="101" spans="21:34" ht="14.25" customHeight="1">
      <c r="U101" s="52">
        <v>18</v>
      </c>
      <c r="V101" s="17" t="s">
        <v>117</v>
      </c>
      <c r="W101" s="78"/>
      <c r="X101" s="78"/>
      <c r="Y101" s="32"/>
      <c r="Z101" s="53"/>
      <c r="AA101" s="1"/>
      <c r="AB101" s="52" t="s">
        <v>118</v>
      </c>
      <c r="AC101" s="32"/>
      <c r="AD101" s="53"/>
      <c r="AE101" s="1"/>
      <c r="AF101" s="73" t="s">
        <v>119</v>
      </c>
      <c r="AG101" s="76" t="s">
        <v>69</v>
      </c>
      <c r="AH101" s="72" t="s">
        <v>64</v>
      </c>
    </row>
    <row r="102" spans="21:34" ht="14.25" customHeight="1">
      <c r="U102" s="52">
        <v>19</v>
      </c>
      <c r="V102" s="17" t="s">
        <v>120</v>
      </c>
      <c r="W102" s="78"/>
      <c r="X102" s="78"/>
      <c r="Y102" s="32"/>
      <c r="Z102" s="53"/>
      <c r="AA102" s="1"/>
      <c r="AB102" s="52" t="s">
        <v>121</v>
      </c>
      <c r="AC102" s="32"/>
      <c r="AD102" s="53"/>
      <c r="AE102" s="1"/>
      <c r="AF102" s="82" t="s">
        <v>122</v>
      </c>
      <c r="AG102" s="83"/>
      <c r="AH102" s="84"/>
    </row>
    <row r="103" spans="21:34" ht="14.25" customHeight="1">
      <c r="U103" s="52">
        <v>20</v>
      </c>
      <c r="V103" s="17" t="s">
        <v>123</v>
      </c>
      <c r="W103" s="78"/>
      <c r="X103" s="78"/>
      <c r="Y103" s="32"/>
      <c r="Z103" s="53"/>
      <c r="AA103" s="1"/>
      <c r="AB103" s="52" t="s">
        <v>124</v>
      </c>
      <c r="AC103" s="32"/>
      <c r="AD103" s="53"/>
      <c r="AE103" s="1"/>
      <c r="AF103" s="52" t="s">
        <v>125</v>
      </c>
      <c r="AG103" s="78">
        <f>W108</f>
        <v>31.900000000000002</v>
      </c>
      <c r="AH103" s="53">
        <v>100</v>
      </c>
    </row>
    <row r="104" spans="21:34" ht="14.25" customHeight="1">
      <c r="U104" s="52">
        <v>21</v>
      </c>
      <c r="V104" s="17" t="s">
        <v>126</v>
      </c>
      <c r="W104" s="78"/>
      <c r="X104" s="78"/>
      <c r="Y104" s="32"/>
      <c r="Z104" s="53"/>
      <c r="AA104" s="1"/>
      <c r="AB104" s="52" t="s">
        <v>127</v>
      </c>
      <c r="AC104" s="32"/>
      <c r="AD104" s="53"/>
      <c r="AE104" s="1"/>
      <c r="AF104" s="52" t="s">
        <v>128</v>
      </c>
      <c r="AG104" s="32"/>
      <c r="AH104" s="53"/>
    </row>
    <row r="105" spans="21:34" ht="14.25" customHeight="1" thickBot="1">
      <c r="U105" s="52">
        <v>22</v>
      </c>
      <c r="V105" s="17" t="s">
        <v>129</v>
      </c>
      <c r="W105" s="78"/>
      <c r="X105" s="78"/>
      <c r="Y105" s="32"/>
      <c r="Z105" s="53"/>
      <c r="AA105" s="1"/>
      <c r="AB105" s="52" t="s">
        <v>130</v>
      </c>
      <c r="AC105" s="32"/>
      <c r="AD105" s="53"/>
      <c r="AE105" s="1"/>
      <c r="AF105" s="85" t="s">
        <v>131</v>
      </c>
      <c r="AG105" s="55"/>
      <c r="AH105" s="56"/>
    </row>
    <row r="106" spans="21:34" ht="14.25" customHeight="1" thickBot="1">
      <c r="U106" s="52">
        <v>23</v>
      </c>
      <c r="V106" s="17" t="s">
        <v>132</v>
      </c>
      <c r="W106" s="78"/>
      <c r="X106" s="78"/>
      <c r="Y106" s="32"/>
      <c r="Z106" s="53"/>
      <c r="AA106" s="1"/>
      <c r="AB106" s="52" t="s">
        <v>133</v>
      </c>
      <c r="AC106" s="32"/>
      <c r="AD106" s="53"/>
      <c r="AE106" s="1"/>
      <c r="AF106" s="80" t="s">
        <v>91</v>
      </c>
      <c r="AG106" s="47">
        <f>AG103+AG105</f>
        <v>31.900000000000002</v>
      </c>
      <c r="AH106" s="47">
        <f>AH103+AH105</f>
        <v>100</v>
      </c>
    </row>
    <row r="107" spans="21:34" ht="14.25" customHeight="1" thickBot="1">
      <c r="U107" s="85">
        <v>24</v>
      </c>
      <c r="V107" s="86" t="s">
        <v>89</v>
      </c>
      <c r="W107" s="87"/>
      <c r="X107" s="78"/>
      <c r="Y107" s="88"/>
      <c r="Z107" s="56"/>
      <c r="AA107" s="1"/>
      <c r="AB107" s="85" t="s">
        <v>134</v>
      </c>
      <c r="AC107" s="55"/>
      <c r="AD107" s="56"/>
      <c r="AE107" s="1"/>
      <c r="AF107" s="1"/>
      <c r="AG107" s="1"/>
      <c r="AH107" s="1"/>
    </row>
    <row r="108" spans="21:34" ht="14.25" customHeight="1" thickBot="1">
      <c r="U108" s="185" t="s">
        <v>91</v>
      </c>
      <c r="V108" s="186"/>
      <c r="W108" s="47">
        <f>W85+W86+W87+W88+W89+W90+W91+W92+W93+W94+W95+W96+W97+W98+W99+W100+W101+W102+W103+W104+W105+W106+W107</f>
        <v>31.900000000000002</v>
      </c>
      <c r="X108" s="47">
        <f>X85+X86+X87+X88+X89+X90+X91+X92+X93+X94+X95+X96+X97+X98+X99+X100+X101+X102+X103+X104+X105+X106+X107</f>
        <v>100</v>
      </c>
      <c r="Y108" s="47">
        <f>Y85+Y87+Y92+Y98</f>
        <v>265.88650000000007</v>
      </c>
      <c r="Z108" s="47">
        <f>Z92</f>
        <v>0</v>
      </c>
      <c r="AA108" s="1"/>
      <c r="AB108" s="80" t="s">
        <v>91</v>
      </c>
      <c r="AC108" s="47">
        <f>SUM(AC84:AC107)</f>
        <v>31.9</v>
      </c>
      <c r="AD108" s="47">
        <f>SUM(AD84:AD107)</f>
        <v>100.00000000000001</v>
      </c>
      <c r="AE108" s="1"/>
      <c r="AF108" s="1"/>
      <c r="AG108" s="1"/>
      <c r="AH108" s="1"/>
    </row>
    <row r="109" spans="21:34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1:34" ht="15.75" customHeight="1">
      <c r="U110" s="1"/>
      <c r="V110" s="1"/>
      <c r="W110" s="176" t="s">
        <v>141</v>
      </c>
      <c r="X110" s="176"/>
      <c r="Y110" s="176"/>
      <c r="Z110" s="176"/>
      <c r="AA110" s="176"/>
      <c r="AB110" s="176"/>
      <c r="AC110" s="176"/>
      <c r="AD110" s="176"/>
      <c r="AE110" s="176"/>
      <c r="AF110" s="1"/>
      <c r="AG110" s="1"/>
      <c r="AH110" s="1"/>
    </row>
    <row r="111" spans="21:34" ht="11.25" customHeight="1">
      <c r="U111" s="1"/>
      <c r="V111" s="1"/>
      <c r="W111" s="92"/>
      <c r="X111" s="92"/>
      <c r="Y111" s="92"/>
      <c r="Z111" s="92"/>
      <c r="AA111" s="92"/>
      <c r="AB111" s="92"/>
      <c r="AC111" s="92"/>
      <c r="AD111" s="92"/>
      <c r="AE111" s="92"/>
      <c r="AF111" s="1"/>
      <c r="AG111" s="1"/>
      <c r="AH111" s="1"/>
    </row>
    <row r="112" spans="21:34" ht="12" customHeight="1">
      <c r="W112" s="176" t="s">
        <v>55</v>
      </c>
      <c r="X112" s="176"/>
      <c r="Y112" s="176"/>
      <c r="Z112" s="176"/>
      <c r="AA112" s="176"/>
      <c r="AB112" s="176"/>
      <c r="AC112" s="176"/>
      <c r="AD112" s="176"/>
      <c r="AE112" s="176"/>
      <c r="AF112" s="159"/>
      <c r="AG112" s="159"/>
      <c r="AH112" s="159"/>
    </row>
    <row r="113" spans="21:34" ht="20.25" customHeight="1">
      <c r="W113" s="90"/>
      <c r="X113" s="90"/>
      <c r="Y113" s="90"/>
      <c r="Z113" s="90"/>
      <c r="AA113" s="90"/>
      <c r="AB113" s="90"/>
      <c r="AC113" s="90"/>
      <c r="AD113" s="90"/>
      <c r="AE113" s="90"/>
      <c r="AF113" s="4"/>
      <c r="AG113" s="4"/>
      <c r="AH113" s="4"/>
    </row>
    <row r="114" spans="21:34">
      <c r="U114" s="160" t="s">
        <v>56</v>
      </c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</row>
    <row r="115" spans="21:34" ht="13.5" customHeight="1">
      <c r="U115" s="187" t="s">
        <v>135</v>
      </c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</row>
    <row r="116" spans="21:34" ht="15.75" thickBot="1">
      <c r="U116" s="184" t="s">
        <v>58</v>
      </c>
      <c r="V116" s="184"/>
      <c r="W116" s="184"/>
      <c r="X116" s="184"/>
      <c r="Y116" s="184"/>
      <c r="Z116" s="184"/>
      <c r="AA116" s="1"/>
      <c r="AB116" s="196" t="s">
        <v>59</v>
      </c>
      <c r="AC116" s="196"/>
      <c r="AD116" s="196"/>
      <c r="AE116" s="1"/>
      <c r="AF116" s="157" t="s">
        <v>60</v>
      </c>
      <c r="AG116" s="157"/>
      <c r="AH116" s="157"/>
    </row>
    <row r="117" spans="21:34" ht="11.25" customHeight="1" thickBot="1">
      <c r="U117" s="192" t="s">
        <v>61</v>
      </c>
      <c r="V117" s="161" t="s">
        <v>62</v>
      </c>
      <c r="W117" s="161" t="s">
        <v>63</v>
      </c>
      <c r="X117" s="161" t="s">
        <v>64</v>
      </c>
      <c r="Y117" s="161" t="s">
        <v>65</v>
      </c>
      <c r="Z117" s="154"/>
      <c r="AA117" s="1"/>
      <c r="AB117" s="197"/>
      <c r="AC117" s="197"/>
      <c r="AD117" s="197"/>
      <c r="AE117" s="1"/>
      <c r="AF117" s="191"/>
      <c r="AG117" s="191"/>
      <c r="AH117" s="191"/>
    </row>
    <row r="118" spans="21:34" ht="20.25" customHeight="1" thickBot="1">
      <c r="U118" s="193"/>
      <c r="V118" s="163"/>
      <c r="W118" s="163"/>
      <c r="X118" s="163"/>
      <c r="Y118" s="42" t="s">
        <v>66</v>
      </c>
      <c r="Z118" s="43" t="s">
        <v>67</v>
      </c>
      <c r="AA118" s="1"/>
      <c r="AB118" s="11" t="s">
        <v>68</v>
      </c>
      <c r="AC118" s="12" t="s">
        <v>69</v>
      </c>
      <c r="AD118" s="13" t="s">
        <v>64</v>
      </c>
      <c r="AE118" s="1"/>
      <c r="AF118" s="68" t="s">
        <v>70</v>
      </c>
      <c r="AG118" s="59" t="s">
        <v>69</v>
      </c>
      <c r="AH118" s="48" t="s">
        <v>64</v>
      </c>
    </row>
    <row r="119" spans="21:34" ht="15.75" thickBot="1">
      <c r="U119" s="69">
        <v>1</v>
      </c>
      <c r="V119" s="59">
        <v>2</v>
      </c>
      <c r="W119" s="59">
        <v>3</v>
      </c>
      <c r="X119" s="59">
        <v>4</v>
      </c>
      <c r="Y119" s="59">
        <v>5</v>
      </c>
      <c r="Z119" s="48">
        <v>6</v>
      </c>
      <c r="AA119" s="1"/>
      <c r="AB119" s="69">
        <v>1</v>
      </c>
      <c r="AC119" s="59">
        <v>2</v>
      </c>
      <c r="AD119" s="48">
        <v>3</v>
      </c>
      <c r="AE119" s="1"/>
      <c r="AF119" s="70" t="s">
        <v>71</v>
      </c>
      <c r="AG119" s="71">
        <f>W144</f>
        <v>2.2999999999999998</v>
      </c>
      <c r="AH119" s="72">
        <v>100</v>
      </c>
    </row>
    <row r="120" spans="21:34" ht="14.25" customHeight="1">
      <c r="U120" s="73">
        <v>1</v>
      </c>
      <c r="V120" s="74" t="s">
        <v>72</v>
      </c>
      <c r="W120" s="75"/>
      <c r="X120" s="76"/>
      <c r="Y120" s="76"/>
      <c r="Z120" s="72"/>
      <c r="AA120" s="1"/>
      <c r="AB120" s="49" t="s">
        <v>73</v>
      </c>
      <c r="AC120" s="50"/>
      <c r="AD120" s="51"/>
      <c r="AE120" s="1"/>
      <c r="AF120" s="16" t="s">
        <v>74</v>
      </c>
      <c r="AG120" s="32"/>
      <c r="AH120" s="53"/>
    </row>
    <row r="121" spans="21:34" ht="14.25" customHeight="1">
      <c r="U121" s="52">
        <v>2</v>
      </c>
      <c r="V121" s="17" t="s">
        <v>75</v>
      </c>
      <c r="W121" s="77"/>
      <c r="X121" s="78"/>
      <c r="Y121" s="78"/>
      <c r="Z121" s="53"/>
      <c r="AA121" s="1"/>
      <c r="AB121" s="52" t="s">
        <v>76</v>
      </c>
      <c r="AC121" s="32"/>
      <c r="AD121" s="79"/>
      <c r="AE121" s="1"/>
      <c r="AF121" s="16" t="s">
        <v>77</v>
      </c>
      <c r="AG121" s="32"/>
      <c r="AH121" s="53"/>
    </row>
    <row r="122" spans="21:34" ht="14.25" customHeight="1">
      <c r="U122" s="52">
        <v>3</v>
      </c>
      <c r="V122" s="17" t="s">
        <v>78</v>
      </c>
      <c r="W122" s="78"/>
      <c r="X122" s="78"/>
      <c r="Y122" s="32"/>
      <c r="Z122" s="53"/>
      <c r="AA122" s="1"/>
      <c r="AB122" s="52" t="s">
        <v>79</v>
      </c>
      <c r="AC122" s="32"/>
      <c r="AD122" s="79"/>
      <c r="AE122" s="1"/>
      <c r="AF122" s="16" t="s">
        <v>136</v>
      </c>
      <c r="AG122" s="32"/>
      <c r="AH122" s="53"/>
    </row>
    <row r="123" spans="21:34" ht="14.25" customHeight="1">
      <c r="U123" s="52">
        <v>4</v>
      </c>
      <c r="V123" s="17" t="s">
        <v>81</v>
      </c>
      <c r="W123" s="78"/>
      <c r="X123" s="78"/>
      <c r="Y123" s="32"/>
      <c r="Z123" s="53"/>
      <c r="AA123" s="1"/>
      <c r="AB123" s="52" t="s">
        <v>82</v>
      </c>
      <c r="AC123" s="32"/>
      <c r="AD123" s="79"/>
      <c r="AE123" s="1"/>
      <c r="AF123" s="16" t="s">
        <v>83</v>
      </c>
      <c r="AG123" s="32"/>
      <c r="AH123" s="53"/>
    </row>
    <row r="124" spans="21:34" ht="14.25" customHeight="1">
      <c r="U124" s="52">
        <v>5</v>
      </c>
      <c r="V124" s="17" t="s">
        <v>84</v>
      </c>
      <c r="W124" s="78"/>
      <c r="X124" s="78"/>
      <c r="Y124" s="32"/>
      <c r="Z124" s="53"/>
      <c r="AA124" s="1"/>
      <c r="AB124" s="52" t="s">
        <v>85</v>
      </c>
      <c r="AC124" s="32"/>
      <c r="AD124" s="79"/>
      <c r="AE124" s="1"/>
      <c r="AF124" s="16" t="s">
        <v>137</v>
      </c>
      <c r="AG124" s="32"/>
      <c r="AH124" s="53"/>
    </row>
    <row r="125" spans="21:34" ht="14.25" customHeight="1" thickBot="1">
      <c r="U125" s="52">
        <v>6</v>
      </c>
      <c r="V125" s="17" t="s">
        <v>87</v>
      </c>
      <c r="W125" s="78"/>
      <c r="X125" s="78"/>
      <c r="Y125" s="32"/>
      <c r="Z125" s="53"/>
      <c r="AA125" s="1"/>
      <c r="AB125" s="52" t="s">
        <v>88</v>
      </c>
      <c r="AC125" s="32"/>
      <c r="AD125" s="79"/>
      <c r="AE125" s="1"/>
      <c r="AF125" s="54" t="s">
        <v>89</v>
      </c>
      <c r="AG125" s="55"/>
      <c r="AH125" s="56"/>
    </row>
    <row r="126" spans="21:34" ht="14.25" customHeight="1" thickBot="1">
      <c r="U126" s="52">
        <v>7</v>
      </c>
      <c r="V126" s="17" t="s">
        <v>89</v>
      </c>
      <c r="W126" s="78"/>
      <c r="X126" s="78"/>
      <c r="Y126" s="32"/>
      <c r="Z126" s="53"/>
      <c r="AA126" s="1"/>
      <c r="AB126" s="52" t="s">
        <v>90</v>
      </c>
      <c r="AC126" s="32"/>
      <c r="AD126" s="79"/>
      <c r="AE126" s="1"/>
      <c r="AF126" s="80" t="s">
        <v>91</v>
      </c>
      <c r="AG126" s="59"/>
      <c r="AH126" s="48"/>
    </row>
    <row r="127" spans="21:34" ht="14.25" customHeight="1">
      <c r="U127" s="52">
        <v>8</v>
      </c>
      <c r="V127" s="17" t="s">
        <v>92</v>
      </c>
      <c r="W127" s="81"/>
      <c r="X127" s="78"/>
      <c r="Y127" s="32"/>
      <c r="Z127" s="53"/>
      <c r="AA127" s="1"/>
      <c r="AB127" s="52" t="s">
        <v>93</v>
      </c>
      <c r="AC127" s="32"/>
      <c r="AD127" s="79"/>
      <c r="AE127" s="1"/>
      <c r="AF127" s="7"/>
      <c r="AG127" s="1"/>
      <c r="AH127" s="1"/>
    </row>
    <row r="128" spans="21:34" ht="14.25" customHeight="1">
      <c r="U128" s="52">
        <v>9</v>
      </c>
      <c r="V128" s="17" t="s">
        <v>94</v>
      </c>
      <c r="W128" s="77"/>
      <c r="X128" s="78"/>
      <c r="Y128" s="78"/>
      <c r="Z128" s="53"/>
      <c r="AA128" s="1"/>
      <c r="AB128" s="52" t="s">
        <v>95</v>
      </c>
      <c r="AC128" s="32"/>
      <c r="AD128" s="79"/>
      <c r="AE128" s="1"/>
      <c r="AF128" s="7"/>
      <c r="AG128" s="1"/>
      <c r="AH128" s="1"/>
    </row>
    <row r="129" spans="21:34" ht="14.25" customHeight="1">
      <c r="U129" s="52">
        <v>10</v>
      </c>
      <c r="V129" s="17" t="s">
        <v>96</v>
      </c>
      <c r="W129" s="78"/>
      <c r="X129" s="78"/>
      <c r="Y129" s="32"/>
      <c r="Z129" s="53"/>
      <c r="AA129" s="1"/>
      <c r="AB129" s="52" t="s">
        <v>97</v>
      </c>
      <c r="AC129" s="32"/>
      <c r="AD129" s="79"/>
      <c r="AE129" s="1"/>
      <c r="AF129" s="183" t="s">
        <v>98</v>
      </c>
      <c r="AG129" s="183"/>
      <c r="AH129" s="183"/>
    </row>
    <row r="130" spans="21:34" ht="14.25" customHeight="1" thickBot="1">
      <c r="U130" s="52">
        <v>11</v>
      </c>
      <c r="V130" s="17" t="s">
        <v>99</v>
      </c>
      <c r="W130" s="78"/>
      <c r="X130" s="78"/>
      <c r="Y130" s="32"/>
      <c r="Z130" s="53"/>
      <c r="AA130" s="1"/>
      <c r="AB130" s="52" t="s">
        <v>100</v>
      </c>
      <c r="AC130" s="32"/>
      <c r="AD130" s="79"/>
      <c r="AE130" s="1"/>
      <c r="AF130" s="7"/>
      <c r="AG130" s="1"/>
      <c r="AH130" s="1"/>
    </row>
    <row r="131" spans="21:34" ht="14.25" customHeight="1">
      <c r="U131" s="52">
        <v>12</v>
      </c>
      <c r="V131" s="17" t="s">
        <v>101</v>
      </c>
      <c r="W131" s="78"/>
      <c r="X131" s="78"/>
      <c r="Y131" s="32"/>
      <c r="Z131" s="53"/>
      <c r="AA131" s="1"/>
      <c r="AB131" s="52" t="s">
        <v>102</v>
      </c>
      <c r="AC131" s="32"/>
      <c r="AD131" s="79"/>
      <c r="AE131" s="1"/>
      <c r="AF131" s="73" t="s">
        <v>103</v>
      </c>
      <c r="AG131" s="76" t="s">
        <v>69</v>
      </c>
      <c r="AH131" s="72" t="s">
        <v>64</v>
      </c>
    </row>
    <row r="132" spans="21:34" ht="14.25" customHeight="1">
      <c r="U132" s="52">
        <v>13</v>
      </c>
      <c r="V132" s="17" t="s">
        <v>104</v>
      </c>
      <c r="W132" s="78"/>
      <c r="X132" s="78"/>
      <c r="Y132" s="78"/>
      <c r="Z132" s="53"/>
      <c r="AA132" s="1"/>
      <c r="AB132" s="52" t="s">
        <v>105</v>
      </c>
      <c r="AC132" s="32"/>
      <c r="AD132" s="79"/>
      <c r="AE132" s="1"/>
      <c r="AF132" s="16" t="s">
        <v>106</v>
      </c>
      <c r="AG132" s="78"/>
      <c r="AH132" s="53"/>
    </row>
    <row r="133" spans="21:34" ht="14.25" customHeight="1" thickBot="1">
      <c r="U133" s="52">
        <v>14</v>
      </c>
      <c r="V133" s="17" t="s">
        <v>107</v>
      </c>
      <c r="W133" s="78"/>
      <c r="X133" s="78"/>
      <c r="Y133" s="32"/>
      <c r="Z133" s="53"/>
      <c r="AA133" s="1"/>
      <c r="AB133" s="52" t="s">
        <v>108</v>
      </c>
      <c r="AC133" s="32"/>
      <c r="AD133" s="79"/>
      <c r="AE133" s="1"/>
      <c r="AF133" s="54" t="s">
        <v>109</v>
      </c>
      <c r="AG133" s="55"/>
      <c r="AH133" s="56"/>
    </row>
    <row r="134" spans="21:34" ht="14.25" customHeight="1" thickBot="1">
      <c r="U134" s="52">
        <v>15</v>
      </c>
      <c r="V134" s="17" t="s">
        <v>110</v>
      </c>
      <c r="W134" s="77">
        <f>E66</f>
        <v>2.2999999999999998</v>
      </c>
      <c r="X134" s="78"/>
      <c r="Y134" s="78"/>
      <c r="Z134" s="53"/>
      <c r="AA134" s="1"/>
      <c r="AB134" s="52" t="s">
        <v>111</v>
      </c>
      <c r="AC134" s="32"/>
      <c r="AD134" s="79"/>
      <c r="AE134" s="1"/>
      <c r="AF134" s="80" t="s">
        <v>91</v>
      </c>
      <c r="AG134" s="59"/>
      <c r="AH134" s="48"/>
    </row>
    <row r="135" spans="21:34" ht="14.25" customHeight="1">
      <c r="U135" s="52">
        <v>16</v>
      </c>
      <c r="V135" s="17" t="s">
        <v>112</v>
      </c>
      <c r="W135" s="78"/>
      <c r="X135" s="78"/>
      <c r="Y135" s="32"/>
      <c r="Z135" s="53"/>
      <c r="AA135" s="1"/>
      <c r="AB135" s="52" t="s">
        <v>113</v>
      </c>
      <c r="AC135" s="32">
        <v>2</v>
      </c>
      <c r="AD135" s="79">
        <f>AC135*100/AC144</f>
        <v>100</v>
      </c>
      <c r="AE135" s="1"/>
      <c r="AF135" s="1"/>
      <c r="AG135" s="1"/>
      <c r="AH135" s="1"/>
    </row>
    <row r="136" spans="21:34" ht="14.25" customHeight="1" thickBot="1">
      <c r="U136" s="52">
        <v>17</v>
      </c>
      <c r="V136" s="17" t="s">
        <v>138</v>
      </c>
      <c r="W136" s="78"/>
      <c r="X136" s="78"/>
      <c r="Y136" s="32"/>
      <c r="Z136" s="53"/>
      <c r="AA136" s="1"/>
      <c r="AB136" s="52" t="s">
        <v>115</v>
      </c>
      <c r="AC136" s="32"/>
      <c r="AD136" s="79"/>
      <c r="AE136" s="1"/>
      <c r="AF136" s="194" t="s">
        <v>116</v>
      </c>
      <c r="AG136" s="194"/>
      <c r="AH136" s="194"/>
    </row>
    <row r="137" spans="21:34" ht="14.25" customHeight="1">
      <c r="U137" s="52">
        <v>18</v>
      </c>
      <c r="V137" s="17" t="s">
        <v>117</v>
      </c>
      <c r="W137" s="78"/>
      <c r="X137" s="78"/>
      <c r="Y137" s="32"/>
      <c r="Z137" s="53"/>
      <c r="AA137" s="1"/>
      <c r="AB137" s="52" t="s">
        <v>118</v>
      </c>
      <c r="AC137" s="32"/>
      <c r="AD137" s="53"/>
      <c r="AE137" s="1"/>
      <c r="AF137" s="73" t="s">
        <v>119</v>
      </c>
      <c r="AG137" s="76" t="s">
        <v>69</v>
      </c>
      <c r="AH137" s="72" t="s">
        <v>64</v>
      </c>
    </row>
    <row r="138" spans="21:34" ht="14.25" customHeight="1">
      <c r="U138" s="52">
        <v>19</v>
      </c>
      <c r="V138" s="17" t="s">
        <v>120</v>
      </c>
      <c r="W138" s="78"/>
      <c r="X138" s="78"/>
      <c r="Y138" s="32"/>
      <c r="Z138" s="53"/>
      <c r="AA138" s="1"/>
      <c r="AB138" s="52" t="s">
        <v>121</v>
      </c>
      <c r="AC138" s="32"/>
      <c r="AD138" s="53"/>
      <c r="AE138" s="1"/>
      <c r="AF138" s="82" t="s">
        <v>139</v>
      </c>
      <c r="AG138" s="83"/>
      <c r="AH138" s="84"/>
    </row>
    <row r="139" spans="21:34" ht="14.25" customHeight="1">
      <c r="U139" s="52">
        <v>20</v>
      </c>
      <c r="V139" s="17" t="s">
        <v>123</v>
      </c>
      <c r="W139" s="78"/>
      <c r="X139" s="78"/>
      <c r="Y139" s="32"/>
      <c r="Z139" s="53"/>
      <c r="AA139" s="1"/>
      <c r="AB139" s="52" t="s">
        <v>124</v>
      </c>
      <c r="AC139" s="32"/>
      <c r="AD139" s="53"/>
      <c r="AE139" s="1"/>
      <c r="AF139" s="52" t="s">
        <v>125</v>
      </c>
      <c r="AG139" s="78"/>
      <c r="AH139" s="53"/>
    </row>
    <row r="140" spans="21:34" ht="14.25" customHeight="1">
      <c r="U140" s="52">
        <v>21</v>
      </c>
      <c r="V140" s="17" t="s">
        <v>126</v>
      </c>
      <c r="W140" s="78"/>
      <c r="X140" s="78"/>
      <c r="Y140" s="32"/>
      <c r="Z140" s="53"/>
      <c r="AA140" s="1"/>
      <c r="AB140" s="52" t="s">
        <v>127</v>
      </c>
      <c r="AC140" s="32"/>
      <c r="AD140" s="53"/>
      <c r="AE140" s="1"/>
      <c r="AF140" s="52" t="s">
        <v>140</v>
      </c>
      <c r="AG140" s="32"/>
      <c r="AH140" s="53"/>
    </row>
    <row r="141" spans="21:34" ht="14.25" customHeight="1" thickBot="1">
      <c r="U141" s="52">
        <v>22</v>
      </c>
      <c r="V141" s="17" t="s">
        <v>129</v>
      </c>
      <c r="W141" s="78"/>
      <c r="X141" s="78"/>
      <c r="Y141" s="32"/>
      <c r="Z141" s="53"/>
      <c r="AA141" s="1"/>
      <c r="AB141" s="52" t="s">
        <v>130</v>
      </c>
      <c r="AC141" s="32"/>
      <c r="AD141" s="53"/>
      <c r="AE141" s="1"/>
      <c r="AF141" s="85" t="s">
        <v>131</v>
      </c>
      <c r="AG141" s="55"/>
      <c r="AH141" s="56"/>
    </row>
    <row r="142" spans="21:34" ht="14.25" customHeight="1" thickBot="1">
      <c r="U142" s="52">
        <v>23</v>
      </c>
      <c r="V142" s="17" t="s">
        <v>132</v>
      </c>
      <c r="W142" s="78"/>
      <c r="X142" s="78"/>
      <c r="Y142" s="32"/>
      <c r="Z142" s="53"/>
      <c r="AA142" s="1"/>
      <c r="AB142" s="52" t="s">
        <v>133</v>
      </c>
      <c r="AC142" s="32"/>
      <c r="AD142" s="53"/>
      <c r="AE142" s="1"/>
      <c r="AF142" s="80" t="s">
        <v>91</v>
      </c>
      <c r="AG142" s="47">
        <f>AG139+AG141</f>
        <v>0</v>
      </c>
      <c r="AH142" s="47">
        <f>AH139+AH141</f>
        <v>0</v>
      </c>
    </row>
    <row r="143" spans="21:34" ht="14.25" customHeight="1" thickBot="1">
      <c r="U143" s="85">
        <v>24</v>
      </c>
      <c r="V143" s="86" t="s">
        <v>89</v>
      </c>
      <c r="W143" s="87"/>
      <c r="X143" s="78"/>
      <c r="Y143" s="88"/>
      <c r="Z143" s="56"/>
      <c r="AA143" s="1"/>
      <c r="AB143" s="85" t="s">
        <v>134</v>
      </c>
      <c r="AC143" s="55"/>
      <c r="AD143" s="56"/>
      <c r="AE143" s="1"/>
      <c r="AF143" s="1"/>
      <c r="AG143" s="1"/>
      <c r="AH143" s="1"/>
    </row>
    <row r="144" spans="21:34" ht="14.25" customHeight="1" thickBot="1">
      <c r="U144" s="185" t="s">
        <v>91</v>
      </c>
      <c r="V144" s="186"/>
      <c r="W144" s="47">
        <f>W121+W122+W123+W124+W125+W126+W127+W128+W129+W130+W131+W132+W133+W134+W135+W136+W137+W138+W139+W140+W141+W142+W143</f>
        <v>2.2999999999999998</v>
      </c>
      <c r="X144" s="47">
        <f>X121+X122+X123+X124+X125+X126+X127+X128+X129+X130+X131+X132+X133+X134+X135+X136+X137+X138+X139+X140+X141+X142+X143</f>
        <v>0</v>
      </c>
      <c r="Y144" s="47">
        <v>0</v>
      </c>
      <c r="Z144" s="47">
        <f>Z128</f>
        <v>0</v>
      </c>
      <c r="AA144" s="1"/>
      <c r="AB144" s="80" t="s">
        <v>91</v>
      </c>
      <c r="AC144" s="47">
        <f>SUM(AC120:AC143)</f>
        <v>2</v>
      </c>
      <c r="AD144" s="89">
        <f>SUM(AD120:AD143)</f>
        <v>100</v>
      </c>
      <c r="AE144" s="1"/>
      <c r="AF144" s="1"/>
      <c r="AG144" s="1"/>
      <c r="AH144" s="1"/>
    </row>
    <row r="145" spans="21:34"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1:34" ht="8.25" customHeight="1"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21:34" ht="15.75">
      <c r="U147" s="1"/>
      <c r="V147" s="195" t="s">
        <v>141</v>
      </c>
      <c r="W147" s="195"/>
      <c r="X147" s="195"/>
      <c r="Y147" s="195"/>
      <c r="Z147" s="195"/>
      <c r="AA147" s="195"/>
      <c r="AB147" s="195"/>
      <c r="AC147" s="195"/>
      <c r="AD147" s="195"/>
      <c r="AE147" s="1"/>
      <c r="AF147" s="1"/>
      <c r="AG147" s="1"/>
      <c r="AH147" s="1"/>
    </row>
    <row r="148" spans="21:34" ht="13.5" customHeight="1"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21:34" ht="15.75">
      <c r="U149" s="1"/>
      <c r="V149" s="195" t="s">
        <v>55</v>
      </c>
      <c r="W149" s="195"/>
      <c r="X149" s="195"/>
      <c r="Y149" s="195"/>
      <c r="Z149" s="195"/>
      <c r="AA149" s="195"/>
      <c r="AB149" s="195"/>
      <c r="AC149" s="195"/>
      <c r="AD149" s="195"/>
      <c r="AE149" s="1"/>
      <c r="AF149" s="1"/>
      <c r="AG149" s="1"/>
      <c r="AH149" s="1"/>
    </row>
  </sheetData>
  <mergeCells count="74">
    <mergeCell ref="U144:V144"/>
    <mergeCell ref="U115:AH115"/>
    <mergeCell ref="V147:AD147"/>
    <mergeCell ref="V149:AD149"/>
    <mergeCell ref="U116:Z116"/>
    <mergeCell ref="AB116:AD117"/>
    <mergeCell ref="AF116:AH117"/>
    <mergeCell ref="U117:U118"/>
    <mergeCell ref="V117:V118"/>
    <mergeCell ref="W117:W118"/>
    <mergeCell ref="W81:W82"/>
    <mergeCell ref="X81:X82"/>
    <mergeCell ref="Y81:Z81"/>
    <mergeCell ref="Y117:Z117"/>
    <mergeCell ref="AF129:AH129"/>
    <mergeCell ref="AF136:AH136"/>
    <mergeCell ref="X117:X118"/>
    <mergeCell ref="AF100:AH100"/>
    <mergeCell ref="U108:V108"/>
    <mergeCell ref="AF112:AH112"/>
    <mergeCell ref="U78:AH78"/>
    <mergeCell ref="U79:AH79"/>
    <mergeCell ref="U80:Z80"/>
    <mergeCell ref="AB80:AD81"/>
    <mergeCell ref="AF80:AH81"/>
    <mergeCell ref="U81:U82"/>
    <mergeCell ref="V81:V82"/>
    <mergeCell ref="L15:L17"/>
    <mergeCell ref="M15:R15"/>
    <mergeCell ref="U114:AH114"/>
    <mergeCell ref="W110:AE110"/>
    <mergeCell ref="W112:AE112"/>
    <mergeCell ref="A49:S49"/>
    <mergeCell ref="A59:S59"/>
    <mergeCell ref="A64:S64"/>
    <mergeCell ref="A65:S65"/>
    <mergeCell ref="AF93:AH93"/>
    <mergeCell ref="E15:E17"/>
    <mergeCell ref="A19:S19"/>
    <mergeCell ref="A20:S20"/>
    <mergeCell ref="A25:S25"/>
    <mergeCell ref="A30:S30"/>
    <mergeCell ref="I16:I17"/>
    <mergeCell ref="J16:J17"/>
    <mergeCell ref="M16:M17"/>
    <mergeCell ref="N16:R16"/>
    <mergeCell ref="K15:K17"/>
    <mergeCell ref="I15:J15"/>
    <mergeCell ref="A41:S41"/>
    <mergeCell ref="A45:S45"/>
    <mergeCell ref="A12:S12"/>
    <mergeCell ref="A13:S13"/>
    <mergeCell ref="A14:S14"/>
    <mergeCell ref="A15:A17"/>
    <mergeCell ref="B15:B17"/>
    <mergeCell ref="C15:C17"/>
    <mergeCell ref="D15:D17"/>
    <mergeCell ref="L2:U2"/>
    <mergeCell ref="L3:U3"/>
    <mergeCell ref="Q5:S5"/>
    <mergeCell ref="A6:C6"/>
    <mergeCell ref="N6:S6"/>
    <mergeCell ref="A7:I7"/>
    <mergeCell ref="N7:S7"/>
    <mergeCell ref="N8:S8"/>
    <mergeCell ref="A9:F9"/>
    <mergeCell ref="N9:S9"/>
    <mergeCell ref="A10:S10"/>
    <mergeCell ref="S15:S17"/>
    <mergeCell ref="A11:S11"/>
    <mergeCell ref="A8:G8"/>
    <mergeCell ref="F15:F17"/>
    <mergeCell ref="G15:G17"/>
    <mergeCell ref="H15:H17"/>
  </mergeCells>
  <phoneticPr fontId="0" type="noConversion"/>
  <pageMargins left="0.31496062992125984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5"/>
  <sheetViews>
    <sheetView workbookViewId="0">
      <selection sqref="A1:IV65536"/>
    </sheetView>
  </sheetViews>
  <sheetFormatPr defaultRowHeight="12"/>
  <cols>
    <col min="1" max="1" width="14.5703125" style="1" customWidth="1"/>
    <col min="2" max="2" width="4.28515625" style="1" customWidth="1"/>
    <col min="3" max="3" width="5.140625" style="1" customWidth="1"/>
    <col min="4" max="4" width="5.42578125" style="1" customWidth="1"/>
    <col min="5" max="5" width="6.28515625" style="1" customWidth="1"/>
    <col min="6" max="6" width="7" style="1" customWidth="1"/>
    <col min="7" max="7" width="9.140625" style="1"/>
    <col min="8" max="8" width="8.85546875" style="1" customWidth="1"/>
    <col min="9" max="9" width="9.85546875" style="1" customWidth="1"/>
    <col min="10" max="10" width="9.140625" style="1"/>
    <col min="11" max="11" width="6.140625" style="1" customWidth="1"/>
    <col min="12" max="12" width="8.42578125" style="1" customWidth="1"/>
    <col min="13" max="13" width="6.140625" style="1" customWidth="1"/>
    <col min="14" max="14" width="4.5703125" style="1" customWidth="1"/>
    <col min="15" max="15" width="4.7109375" style="1" customWidth="1"/>
    <col min="16" max="16" width="5" style="1" customWidth="1"/>
    <col min="17" max="17" width="4.7109375" style="1" customWidth="1"/>
    <col min="18" max="18" width="4.5703125" style="1" customWidth="1"/>
    <col min="19" max="20" width="8.28515625" style="1" customWidth="1"/>
    <col min="21" max="21" width="3" style="1" customWidth="1"/>
    <col min="22" max="22" width="4.28515625" style="1" customWidth="1"/>
    <col min="23" max="23" width="12.85546875" style="1" customWidth="1"/>
    <col min="24" max="24" width="6.5703125" style="1" customWidth="1"/>
    <col min="25" max="25" width="6.85546875" style="1" customWidth="1"/>
    <col min="26" max="27" width="9.140625" style="1"/>
    <col min="28" max="28" width="4.42578125" style="1" customWidth="1"/>
    <col min="29" max="29" width="9.140625" style="1"/>
    <col min="30" max="30" width="7.42578125" style="1" customWidth="1"/>
    <col min="31" max="31" width="7.5703125" style="1" customWidth="1"/>
    <col min="32" max="32" width="9.140625" style="1"/>
    <col min="33" max="33" width="20.28515625" style="1" customWidth="1"/>
    <col min="34" max="34" width="8.5703125" style="1" customWidth="1"/>
    <col min="35" max="16384" width="9.140625" style="1"/>
  </cols>
  <sheetData>
    <row r="1" spans="1:21">
      <c r="Q1" s="212" t="s">
        <v>4</v>
      </c>
      <c r="R1" s="212"/>
      <c r="S1" s="212"/>
      <c r="T1" s="103"/>
      <c r="U1" s="104"/>
    </row>
    <row r="2" spans="1:21">
      <c r="N2" s="213" t="s">
        <v>6</v>
      </c>
      <c r="O2" s="213"/>
      <c r="P2" s="213"/>
      <c r="Q2" s="213"/>
      <c r="R2" s="213"/>
      <c r="S2" s="213"/>
      <c r="T2" s="105"/>
      <c r="U2" s="105"/>
    </row>
    <row r="3" spans="1:21">
      <c r="N3" s="213" t="s">
        <v>151</v>
      </c>
      <c r="O3" s="213"/>
      <c r="P3" s="213"/>
      <c r="Q3" s="213"/>
      <c r="R3" s="213"/>
      <c r="S3" s="213"/>
      <c r="T3" s="105"/>
      <c r="U3" s="105"/>
    </row>
    <row r="4" spans="1:21">
      <c r="N4" s="213" t="s">
        <v>152</v>
      </c>
      <c r="O4" s="213"/>
      <c r="P4" s="213"/>
      <c r="Q4" s="213"/>
      <c r="R4" s="213"/>
      <c r="S4" s="213"/>
      <c r="T4" s="105"/>
      <c r="U4" s="105"/>
    </row>
    <row r="5" spans="1:21">
      <c r="N5" s="214" t="s">
        <v>153</v>
      </c>
      <c r="O5" s="214"/>
      <c r="P5" s="214"/>
      <c r="Q5" s="214"/>
      <c r="R5" s="214"/>
      <c r="S5" s="214"/>
      <c r="T5" s="106"/>
      <c r="U5" s="105"/>
    </row>
    <row r="6" spans="1:21">
      <c r="A6" s="153" t="s">
        <v>13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6"/>
      <c r="U6" s="6"/>
    </row>
    <row r="7" spans="1:21">
      <c r="A7" s="153" t="s">
        <v>14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6"/>
      <c r="U7" s="6"/>
    </row>
    <row r="8" spans="1:21">
      <c r="A8" s="153" t="s">
        <v>154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6"/>
      <c r="U8" s="6"/>
    </row>
    <row r="9" spans="1:21">
      <c r="A9" s="151" t="s">
        <v>155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21" ht="12.75" thickBo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21">
      <c r="A11" s="209" t="s">
        <v>156</v>
      </c>
      <c r="B11" s="205" t="s">
        <v>17</v>
      </c>
      <c r="C11" s="205" t="s">
        <v>18</v>
      </c>
      <c r="D11" s="205" t="s">
        <v>19</v>
      </c>
      <c r="E11" s="205" t="s">
        <v>20</v>
      </c>
      <c r="F11" s="205" t="s">
        <v>21</v>
      </c>
      <c r="G11" s="205" t="s">
        <v>22</v>
      </c>
      <c r="H11" s="205" t="s">
        <v>23</v>
      </c>
      <c r="I11" s="205" t="s">
        <v>24</v>
      </c>
      <c r="J11" s="205"/>
      <c r="K11" s="205" t="s">
        <v>157</v>
      </c>
      <c r="L11" s="205" t="s">
        <v>25</v>
      </c>
      <c r="M11" s="205" t="s">
        <v>158</v>
      </c>
      <c r="N11" s="205"/>
      <c r="O11" s="205"/>
      <c r="P11" s="205"/>
      <c r="Q11" s="205"/>
      <c r="R11" s="205"/>
      <c r="S11" s="206" t="s">
        <v>26</v>
      </c>
      <c r="T11" s="107"/>
      <c r="U11" s="8"/>
    </row>
    <row r="12" spans="1:21">
      <c r="A12" s="210"/>
      <c r="B12" s="203"/>
      <c r="C12" s="203"/>
      <c r="D12" s="203"/>
      <c r="E12" s="203"/>
      <c r="F12" s="203"/>
      <c r="G12" s="203"/>
      <c r="H12" s="203"/>
      <c r="I12" s="203" t="s">
        <v>27</v>
      </c>
      <c r="J12" s="203" t="s">
        <v>28</v>
      </c>
      <c r="K12" s="203"/>
      <c r="L12" s="203"/>
      <c r="M12" s="203" t="s">
        <v>29</v>
      </c>
      <c r="N12" s="203" t="s">
        <v>159</v>
      </c>
      <c r="O12" s="203"/>
      <c r="P12" s="203"/>
      <c r="Q12" s="203"/>
      <c r="R12" s="203"/>
      <c r="S12" s="207"/>
      <c r="T12" s="107"/>
      <c r="U12" s="8"/>
    </row>
    <row r="13" spans="1:21" ht="12.75" thickBot="1">
      <c r="A13" s="211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10" t="s">
        <v>30</v>
      </c>
      <c r="O13" s="10" t="s">
        <v>31</v>
      </c>
      <c r="P13" s="10" t="s">
        <v>32</v>
      </c>
      <c r="Q13" s="10"/>
      <c r="R13" s="10"/>
      <c r="S13" s="208"/>
      <c r="T13" s="107"/>
      <c r="U13" s="8"/>
    </row>
    <row r="14" spans="1:21" ht="12.75" thickBot="1">
      <c r="A14" s="108">
        <v>1</v>
      </c>
      <c r="B14" s="109">
        <v>2</v>
      </c>
      <c r="C14" s="109">
        <v>3</v>
      </c>
      <c r="D14" s="109">
        <v>4</v>
      </c>
      <c r="E14" s="109">
        <v>5</v>
      </c>
      <c r="F14" s="109">
        <v>6</v>
      </c>
      <c r="G14" s="109">
        <v>7</v>
      </c>
      <c r="H14" s="109">
        <v>8</v>
      </c>
      <c r="I14" s="109">
        <v>9</v>
      </c>
      <c r="J14" s="109">
        <v>10</v>
      </c>
      <c r="K14" s="109">
        <v>11</v>
      </c>
      <c r="L14" s="109">
        <v>12</v>
      </c>
      <c r="M14" s="109">
        <v>13</v>
      </c>
      <c r="N14" s="109">
        <v>14</v>
      </c>
      <c r="O14" s="109">
        <v>15</v>
      </c>
      <c r="P14" s="109">
        <v>16</v>
      </c>
      <c r="Q14" s="109">
        <v>17</v>
      </c>
      <c r="R14" s="109">
        <v>18</v>
      </c>
      <c r="S14" s="110">
        <v>19</v>
      </c>
      <c r="T14" s="111"/>
      <c r="U14" s="8"/>
    </row>
    <row r="15" spans="1:21" ht="12.75" thickBot="1">
      <c r="A15" s="177" t="s">
        <v>34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9"/>
      <c r="T15" s="14"/>
      <c r="U15" s="14"/>
    </row>
    <row r="16" spans="1:21" s="91" customFormat="1" ht="12.75">
      <c r="A16" s="16" t="s">
        <v>43</v>
      </c>
      <c r="B16" s="17">
        <v>50</v>
      </c>
      <c r="C16" s="17">
        <v>49</v>
      </c>
      <c r="D16" s="17">
        <v>24</v>
      </c>
      <c r="E16" s="17">
        <v>1.6</v>
      </c>
      <c r="F16" s="17" t="s">
        <v>30</v>
      </c>
      <c r="G16" s="17" t="s">
        <v>36</v>
      </c>
      <c r="H16" s="33" t="s">
        <v>160</v>
      </c>
      <c r="I16" s="35" t="s">
        <v>37</v>
      </c>
      <c r="J16" s="36" t="s">
        <v>38</v>
      </c>
      <c r="K16" s="33" t="s">
        <v>39</v>
      </c>
      <c r="L16" s="33" t="s">
        <v>48</v>
      </c>
      <c r="M16" s="37">
        <f t="shared" ref="M16:M21" si="0">E16*8.335</f>
        <v>13.336000000000002</v>
      </c>
      <c r="N16" s="38">
        <f t="shared" ref="N16:N21" si="1">M16</f>
        <v>13.336000000000002</v>
      </c>
      <c r="O16" s="58"/>
      <c r="P16" s="32"/>
      <c r="Q16" s="58"/>
      <c r="R16" s="112"/>
      <c r="S16" s="113"/>
      <c r="T16" s="114"/>
      <c r="U16" s="114"/>
    </row>
    <row r="17" spans="1:21" s="91" customFormat="1" ht="12.75">
      <c r="A17" s="16" t="s">
        <v>43</v>
      </c>
      <c r="B17" s="17">
        <v>51</v>
      </c>
      <c r="C17" s="17">
        <v>60</v>
      </c>
      <c r="D17" s="17">
        <v>11.1</v>
      </c>
      <c r="E17" s="17">
        <v>2</v>
      </c>
      <c r="F17" s="17" t="s">
        <v>30</v>
      </c>
      <c r="G17" s="17" t="s">
        <v>36</v>
      </c>
      <c r="H17" s="33" t="s">
        <v>160</v>
      </c>
      <c r="I17" s="35" t="s">
        <v>37</v>
      </c>
      <c r="J17" s="36" t="s">
        <v>38</v>
      </c>
      <c r="K17" s="33" t="s">
        <v>39</v>
      </c>
      <c r="L17" s="33" t="s">
        <v>48</v>
      </c>
      <c r="M17" s="37">
        <f t="shared" si="0"/>
        <v>16.670000000000002</v>
      </c>
      <c r="N17" s="38">
        <f t="shared" si="1"/>
        <v>16.670000000000002</v>
      </c>
      <c r="O17" s="58"/>
      <c r="P17" s="32"/>
      <c r="Q17" s="58"/>
      <c r="R17" s="112"/>
      <c r="S17" s="113"/>
      <c r="T17" s="114"/>
      <c r="U17" s="114"/>
    </row>
    <row r="18" spans="1:21" s="91" customFormat="1" ht="12.75">
      <c r="A18" s="16" t="s">
        <v>43</v>
      </c>
      <c r="B18" s="17">
        <v>52</v>
      </c>
      <c r="C18" s="17">
        <v>26</v>
      </c>
      <c r="D18" s="17">
        <v>2.1</v>
      </c>
      <c r="E18" s="17">
        <v>2.9</v>
      </c>
      <c r="F18" s="17" t="s">
        <v>30</v>
      </c>
      <c r="G18" s="17" t="s">
        <v>36</v>
      </c>
      <c r="H18" s="33" t="s">
        <v>160</v>
      </c>
      <c r="I18" s="35" t="s">
        <v>37</v>
      </c>
      <c r="J18" s="36" t="s">
        <v>38</v>
      </c>
      <c r="K18" s="33" t="s">
        <v>39</v>
      </c>
      <c r="L18" s="33" t="s">
        <v>48</v>
      </c>
      <c r="M18" s="37">
        <f t="shared" si="0"/>
        <v>24.171500000000002</v>
      </c>
      <c r="N18" s="38">
        <f t="shared" si="1"/>
        <v>24.171500000000002</v>
      </c>
      <c r="O18" s="58"/>
      <c r="P18" s="32"/>
      <c r="Q18" s="58"/>
      <c r="R18" s="112"/>
      <c r="S18" s="113"/>
      <c r="T18" s="114"/>
      <c r="U18" s="114"/>
    </row>
    <row r="19" spans="1:21" s="91" customFormat="1" ht="12.75">
      <c r="A19" s="16" t="s">
        <v>43</v>
      </c>
      <c r="B19" s="17">
        <v>53</v>
      </c>
      <c r="C19" s="17">
        <v>9</v>
      </c>
      <c r="D19" s="17">
        <v>6</v>
      </c>
      <c r="E19" s="17">
        <v>0.8</v>
      </c>
      <c r="F19" s="17" t="s">
        <v>30</v>
      </c>
      <c r="G19" s="17" t="s">
        <v>36</v>
      </c>
      <c r="H19" s="33" t="s">
        <v>160</v>
      </c>
      <c r="I19" s="35" t="s">
        <v>37</v>
      </c>
      <c r="J19" s="36" t="s">
        <v>38</v>
      </c>
      <c r="K19" s="33" t="s">
        <v>39</v>
      </c>
      <c r="L19" s="33" t="s">
        <v>48</v>
      </c>
      <c r="M19" s="37">
        <f t="shared" si="0"/>
        <v>6.668000000000001</v>
      </c>
      <c r="N19" s="38">
        <f t="shared" si="1"/>
        <v>6.668000000000001</v>
      </c>
      <c r="O19" s="58"/>
      <c r="P19" s="32"/>
      <c r="Q19" s="58"/>
      <c r="R19" s="112"/>
      <c r="S19" s="113"/>
      <c r="T19" s="114"/>
      <c r="U19" s="114"/>
    </row>
    <row r="20" spans="1:21" s="91" customFormat="1" ht="12.75">
      <c r="A20" s="16" t="s">
        <v>43</v>
      </c>
      <c r="B20" s="17">
        <v>54</v>
      </c>
      <c r="C20" s="17">
        <v>36</v>
      </c>
      <c r="D20" s="17">
        <v>1</v>
      </c>
      <c r="E20" s="17">
        <v>3</v>
      </c>
      <c r="F20" s="17" t="s">
        <v>30</v>
      </c>
      <c r="G20" s="17" t="s">
        <v>41</v>
      </c>
      <c r="H20" s="33" t="s">
        <v>160</v>
      </c>
      <c r="I20" s="35" t="s">
        <v>37</v>
      </c>
      <c r="J20" s="36" t="s">
        <v>38</v>
      </c>
      <c r="K20" s="33" t="s">
        <v>39</v>
      </c>
      <c r="L20" s="33" t="s">
        <v>48</v>
      </c>
      <c r="M20" s="37">
        <f t="shared" si="0"/>
        <v>25.005000000000003</v>
      </c>
      <c r="N20" s="38">
        <f t="shared" si="1"/>
        <v>25.005000000000003</v>
      </c>
      <c r="O20" s="58"/>
      <c r="P20" s="32"/>
      <c r="Q20" s="58"/>
      <c r="R20" s="112"/>
      <c r="S20" s="113"/>
      <c r="T20" s="114"/>
      <c r="U20" s="114"/>
    </row>
    <row r="21" spans="1:21" s="91" customFormat="1" ht="12.75">
      <c r="A21" s="16" t="s">
        <v>43</v>
      </c>
      <c r="B21" s="17">
        <v>55</v>
      </c>
      <c r="C21" s="17">
        <v>65</v>
      </c>
      <c r="D21" s="17">
        <v>3</v>
      </c>
      <c r="E21" s="17">
        <v>1.3</v>
      </c>
      <c r="F21" s="17" t="s">
        <v>30</v>
      </c>
      <c r="G21" s="17" t="s">
        <v>41</v>
      </c>
      <c r="H21" s="33" t="s">
        <v>160</v>
      </c>
      <c r="I21" s="35" t="s">
        <v>37</v>
      </c>
      <c r="J21" s="36" t="s">
        <v>38</v>
      </c>
      <c r="K21" s="33" t="s">
        <v>39</v>
      </c>
      <c r="L21" s="33" t="s">
        <v>48</v>
      </c>
      <c r="M21" s="37">
        <f t="shared" si="0"/>
        <v>10.835500000000001</v>
      </c>
      <c r="N21" s="38">
        <f t="shared" si="1"/>
        <v>10.835500000000001</v>
      </c>
      <c r="O21" s="58"/>
      <c r="P21" s="32"/>
      <c r="Q21" s="58"/>
      <c r="R21" s="112"/>
      <c r="S21" s="113"/>
      <c r="T21" s="114"/>
      <c r="U21" s="114"/>
    </row>
    <row r="22" spans="1:21" s="91" customFormat="1" ht="12.75">
      <c r="A22" s="17"/>
      <c r="B22" s="32"/>
      <c r="C22" s="115"/>
      <c r="D22" s="115"/>
      <c r="E22" s="115"/>
      <c r="F22" s="32"/>
      <c r="G22" s="32"/>
      <c r="H22" s="32"/>
      <c r="I22" s="18"/>
      <c r="J22" s="18"/>
      <c r="K22" s="19"/>
      <c r="L22" s="17"/>
      <c r="M22" s="77"/>
      <c r="N22" s="77"/>
      <c r="O22" s="58"/>
      <c r="P22" s="32"/>
      <c r="Q22" s="58"/>
      <c r="R22" s="112"/>
      <c r="S22" s="113"/>
      <c r="T22" s="114"/>
      <c r="U22" s="114"/>
    </row>
    <row r="23" spans="1:21" ht="12.75" thickBot="1">
      <c r="A23" s="54" t="s">
        <v>50</v>
      </c>
      <c r="B23" s="55"/>
      <c r="C23" s="55"/>
      <c r="D23" s="55"/>
      <c r="E23" s="116">
        <f>SUM(E16:E22)</f>
        <v>11.600000000000001</v>
      </c>
      <c r="F23" s="116"/>
      <c r="G23" s="116"/>
      <c r="H23" s="116"/>
      <c r="I23" s="116"/>
      <c r="J23" s="116"/>
      <c r="K23" s="116"/>
      <c r="L23" s="116"/>
      <c r="M23" s="117">
        <f>SUM(M16:M22)</f>
        <v>96.686000000000007</v>
      </c>
      <c r="N23" s="117">
        <f>SUM(N16:N22)</f>
        <v>96.686000000000007</v>
      </c>
      <c r="O23" s="117">
        <f>SUM(O16:O22)</f>
        <v>0</v>
      </c>
      <c r="P23" s="117">
        <f>SUM(P16:P22)</f>
        <v>0</v>
      </c>
      <c r="Q23" s="55"/>
      <c r="R23" s="55"/>
      <c r="S23" s="56"/>
      <c r="T23" s="8"/>
      <c r="U23" s="8"/>
    </row>
    <row r="24" spans="1:21" ht="12.75" thickBot="1">
      <c r="A24" s="177" t="s">
        <v>51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9"/>
      <c r="T24" s="14"/>
      <c r="U24" s="14"/>
    </row>
    <row r="25" spans="1:2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53"/>
      <c r="T25" s="8"/>
      <c r="U25" s="8"/>
    </row>
    <row r="26" spans="1:21" ht="12.75" thickBot="1">
      <c r="A26" s="54" t="s">
        <v>50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8"/>
      <c r="U26" s="8"/>
    </row>
    <row r="27" spans="1:21" ht="12.75" thickBot="1">
      <c r="A27" s="177" t="s">
        <v>52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14"/>
      <c r="U27" s="14"/>
    </row>
    <row r="28" spans="1:21" ht="12.75">
      <c r="A28" s="118"/>
      <c r="B28" s="119"/>
      <c r="C28" s="120"/>
      <c r="D28" s="120"/>
      <c r="E28" s="120"/>
      <c r="F28" s="121"/>
      <c r="G28" s="119"/>
      <c r="H28" s="112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8"/>
      <c r="U28" s="8"/>
    </row>
    <row r="29" spans="1:21" ht="12.75">
      <c r="A29" s="118"/>
      <c r="B29" s="119"/>
      <c r="C29" s="120"/>
      <c r="D29" s="122"/>
      <c r="E29" s="123"/>
      <c r="F29" s="121"/>
      <c r="G29" s="119"/>
      <c r="H29" s="112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8"/>
      <c r="U29" s="8"/>
    </row>
    <row r="30" spans="1:21" ht="12.75">
      <c r="A30" s="118"/>
      <c r="B30" s="119"/>
      <c r="C30" s="122"/>
      <c r="D30" s="122"/>
      <c r="E30" s="122"/>
      <c r="F30" s="121"/>
      <c r="G30" s="119"/>
      <c r="H30" s="12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53"/>
      <c r="T30" s="8"/>
      <c r="U30" s="8"/>
    </row>
    <row r="31" spans="1:2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3"/>
      <c r="T31" s="8"/>
      <c r="U31" s="8"/>
    </row>
    <row r="32" spans="1:21">
      <c r="A32" s="16" t="s">
        <v>50</v>
      </c>
      <c r="B32" s="32"/>
      <c r="C32" s="32"/>
      <c r="D32" s="32"/>
      <c r="E32" s="58">
        <f>SUM(E28:E31)</f>
        <v>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3"/>
      <c r="T32" s="8"/>
      <c r="U32" s="8"/>
    </row>
    <row r="33" spans="1:35" ht="15" thickBot="1">
      <c r="A33" s="125" t="s">
        <v>53</v>
      </c>
      <c r="B33" s="42"/>
      <c r="C33" s="42"/>
      <c r="D33" s="42"/>
      <c r="E33" s="126">
        <f>E23+E32</f>
        <v>11.600000000000001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8"/>
      <c r="U33" s="8"/>
    </row>
    <row r="34" spans="1:35">
      <c r="A34" s="2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35">
      <c r="A35" s="2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35">
      <c r="A36" s="2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35" ht="11.25" customHeight="1">
      <c r="A37" s="2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35" ht="11.25" customHeight="1">
      <c r="A38" s="2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35" ht="11.25" customHeight="1">
      <c r="A39" s="2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35" ht="11.25" customHeight="1">
      <c r="A40" s="2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35">
      <c r="A41" s="2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35">
      <c r="A42" s="2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35">
      <c r="A43" s="2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35">
      <c r="A44" s="2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35">
      <c r="AG45" s="159" t="s">
        <v>161</v>
      </c>
      <c r="AH45" s="159"/>
      <c r="AI45" s="159"/>
    </row>
    <row r="46" spans="1:35" ht="12.75">
      <c r="V46" s="160" t="s">
        <v>56</v>
      </c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</row>
    <row r="47" spans="1:35">
      <c r="V47" s="187" t="s">
        <v>57</v>
      </c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</row>
    <row r="48" spans="1:35" ht="12.75" thickBot="1">
      <c r="V48" s="194" t="s">
        <v>58</v>
      </c>
      <c r="W48" s="194"/>
      <c r="X48" s="194"/>
      <c r="Y48" s="194"/>
      <c r="Z48" s="194"/>
      <c r="AA48" s="194"/>
      <c r="AC48" s="200" t="s">
        <v>59</v>
      </c>
      <c r="AD48" s="200"/>
      <c r="AE48" s="200"/>
      <c r="AG48" s="153" t="s">
        <v>60</v>
      </c>
      <c r="AH48" s="153"/>
      <c r="AI48" s="153"/>
    </row>
    <row r="49" spans="22:35" ht="12.75" thickBot="1">
      <c r="V49" s="192" t="s">
        <v>61</v>
      </c>
      <c r="W49" s="161" t="s">
        <v>62</v>
      </c>
      <c r="X49" s="161" t="s">
        <v>63</v>
      </c>
      <c r="Y49" s="161" t="s">
        <v>64</v>
      </c>
      <c r="Z49" s="161" t="s">
        <v>65</v>
      </c>
      <c r="AA49" s="154"/>
      <c r="AC49" s="201"/>
      <c r="AD49" s="201"/>
      <c r="AE49" s="201"/>
      <c r="AG49" s="202"/>
      <c r="AH49" s="202"/>
      <c r="AI49" s="202"/>
    </row>
    <row r="50" spans="22:35" ht="24.75" thickBot="1">
      <c r="V50" s="193"/>
      <c r="W50" s="163"/>
      <c r="X50" s="163"/>
      <c r="Y50" s="163"/>
      <c r="Z50" s="42" t="s">
        <v>66</v>
      </c>
      <c r="AA50" s="43" t="s">
        <v>67</v>
      </c>
      <c r="AC50" s="11" t="s">
        <v>68</v>
      </c>
      <c r="AD50" s="12" t="s">
        <v>69</v>
      </c>
      <c r="AE50" s="13" t="s">
        <v>64</v>
      </c>
      <c r="AG50" s="68" t="s">
        <v>70</v>
      </c>
      <c r="AH50" s="59" t="s">
        <v>69</v>
      </c>
      <c r="AI50" s="48" t="s">
        <v>64</v>
      </c>
    </row>
    <row r="51" spans="22:35" ht="12.75" thickBot="1">
      <c r="V51" s="69">
        <v>1</v>
      </c>
      <c r="W51" s="59">
        <v>2</v>
      </c>
      <c r="X51" s="59">
        <v>3</v>
      </c>
      <c r="Y51" s="59">
        <v>4</v>
      </c>
      <c r="Z51" s="59">
        <v>5</v>
      </c>
      <c r="AA51" s="48">
        <v>6</v>
      </c>
      <c r="AC51" s="69">
        <v>1</v>
      </c>
      <c r="AD51" s="59">
        <v>2</v>
      </c>
      <c r="AE51" s="48">
        <v>3</v>
      </c>
      <c r="AG51" s="70" t="s">
        <v>71</v>
      </c>
      <c r="AH51" s="76">
        <f>X76</f>
        <v>11.600000000000001</v>
      </c>
      <c r="AI51" s="72">
        <v>100</v>
      </c>
    </row>
    <row r="52" spans="22:35">
      <c r="V52" s="73">
        <v>1</v>
      </c>
      <c r="W52" s="74" t="s">
        <v>72</v>
      </c>
      <c r="X52" s="76"/>
      <c r="Y52" s="76"/>
      <c r="Z52" s="76"/>
      <c r="AA52" s="72"/>
      <c r="AC52" s="49" t="s">
        <v>73</v>
      </c>
      <c r="AD52" s="50"/>
      <c r="AE52" s="51"/>
      <c r="AG52" s="16" t="s">
        <v>74</v>
      </c>
      <c r="AH52" s="32"/>
      <c r="AI52" s="53"/>
    </row>
    <row r="53" spans="22:35">
      <c r="V53" s="52">
        <v>2</v>
      </c>
      <c r="W53" s="17" t="s">
        <v>75</v>
      </c>
      <c r="X53" s="32">
        <f>E23</f>
        <v>11.600000000000001</v>
      </c>
      <c r="Y53" s="32">
        <v>100</v>
      </c>
      <c r="Z53" s="78">
        <f>N23</f>
        <v>96.686000000000007</v>
      </c>
      <c r="AA53" s="53"/>
      <c r="AC53" s="52" t="s">
        <v>76</v>
      </c>
      <c r="AD53" s="32"/>
      <c r="AE53" s="53"/>
      <c r="AG53" s="16" t="s">
        <v>77</v>
      </c>
      <c r="AH53" s="32"/>
      <c r="AI53" s="53"/>
    </row>
    <row r="54" spans="22:35">
      <c r="V54" s="52">
        <v>3</v>
      </c>
      <c r="W54" s="17" t="s">
        <v>78</v>
      </c>
      <c r="X54" s="32"/>
      <c r="Y54" s="32"/>
      <c r="Z54" s="32"/>
      <c r="AA54" s="53"/>
      <c r="AC54" s="52" t="s">
        <v>79</v>
      </c>
      <c r="AD54" s="32"/>
      <c r="AE54" s="79">
        <f>AD54*100/AD76</f>
        <v>0</v>
      </c>
      <c r="AG54" s="16" t="s">
        <v>162</v>
      </c>
      <c r="AH54" s="32"/>
      <c r="AI54" s="53"/>
    </row>
    <row r="55" spans="22:35">
      <c r="V55" s="52">
        <v>4</v>
      </c>
      <c r="W55" s="17" t="s">
        <v>81</v>
      </c>
      <c r="X55" s="32"/>
      <c r="Y55" s="32"/>
      <c r="Z55" s="32"/>
      <c r="AA55" s="53"/>
      <c r="AC55" s="52" t="s">
        <v>82</v>
      </c>
      <c r="AD55" s="32"/>
      <c r="AE55" s="79"/>
      <c r="AG55" s="16" t="s">
        <v>83</v>
      </c>
      <c r="AH55" s="32"/>
      <c r="AI55" s="53"/>
    </row>
    <row r="56" spans="22:35">
      <c r="V56" s="52">
        <v>5</v>
      </c>
      <c r="W56" s="17" t="s">
        <v>84</v>
      </c>
      <c r="X56" s="32"/>
      <c r="Y56" s="32"/>
      <c r="Z56" s="32"/>
      <c r="AA56" s="53"/>
      <c r="AC56" s="52" t="s">
        <v>85</v>
      </c>
      <c r="AD56" s="32"/>
      <c r="AE56" s="79"/>
      <c r="AG56" s="16" t="s">
        <v>86</v>
      </c>
      <c r="AH56" s="32"/>
      <c r="AI56" s="53"/>
    </row>
    <row r="57" spans="22:35" ht="12.75" thickBot="1">
      <c r="V57" s="52">
        <v>6</v>
      </c>
      <c r="W57" s="17" t="s">
        <v>87</v>
      </c>
      <c r="X57" s="32"/>
      <c r="Y57" s="32"/>
      <c r="Z57" s="32"/>
      <c r="AA57" s="53"/>
      <c r="AC57" s="52" t="s">
        <v>88</v>
      </c>
      <c r="AD57" s="32"/>
      <c r="AE57" s="79"/>
      <c r="AG57" s="54" t="s">
        <v>89</v>
      </c>
      <c r="AH57" s="55"/>
      <c r="AI57" s="56"/>
    </row>
    <row r="58" spans="22:35" ht="12.75" thickBot="1">
      <c r="V58" s="52">
        <v>7</v>
      </c>
      <c r="W58" s="17" t="s">
        <v>89</v>
      </c>
      <c r="X58" s="32"/>
      <c r="Y58" s="32"/>
      <c r="Z58" s="32"/>
      <c r="AA58" s="53"/>
      <c r="AC58" s="52" t="s">
        <v>90</v>
      </c>
      <c r="AD58" s="32"/>
      <c r="AE58" s="79"/>
      <c r="AG58" s="80" t="s">
        <v>91</v>
      </c>
      <c r="AH58" s="59"/>
      <c r="AI58" s="48"/>
    </row>
    <row r="59" spans="22:35" ht="24">
      <c r="V59" s="52">
        <v>8</v>
      </c>
      <c r="W59" s="17" t="s">
        <v>92</v>
      </c>
      <c r="X59" s="32"/>
      <c r="Y59" s="32"/>
      <c r="Z59" s="32"/>
      <c r="AA59" s="53"/>
      <c r="AC59" s="52" t="s">
        <v>93</v>
      </c>
      <c r="AD59" s="32"/>
      <c r="AE59" s="79"/>
      <c r="AG59" s="7"/>
    </row>
    <row r="60" spans="22:35">
      <c r="V60" s="52">
        <v>9</v>
      </c>
      <c r="W60" s="17" t="s">
        <v>94</v>
      </c>
      <c r="X60" s="32"/>
      <c r="Y60" s="32"/>
      <c r="Z60" s="78">
        <f>O23</f>
        <v>0</v>
      </c>
      <c r="AA60" s="53"/>
      <c r="AC60" s="52" t="s">
        <v>95</v>
      </c>
      <c r="AD60" s="32">
        <f>1.6+2+2.9+0.8</f>
        <v>7.3</v>
      </c>
      <c r="AE60" s="79">
        <f>AD60*100/AD76</f>
        <v>62.931034482758619</v>
      </c>
      <c r="AG60" s="7"/>
    </row>
    <row r="61" spans="22:35">
      <c r="V61" s="52">
        <v>10</v>
      </c>
      <c r="W61" s="17" t="s">
        <v>96</v>
      </c>
      <c r="X61" s="32"/>
      <c r="Y61" s="32"/>
      <c r="Z61" s="32"/>
      <c r="AA61" s="53"/>
      <c r="AC61" s="52" t="s">
        <v>97</v>
      </c>
      <c r="AD61" s="32">
        <f>3+1.3</f>
        <v>4.3</v>
      </c>
      <c r="AE61" s="79">
        <f>AD61*100/AD76</f>
        <v>37.068965517241381</v>
      </c>
      <c r="AG61" s="153" t="s">
        <v>163</v>
      </c>
      <c r="AH61" s="153"/>
      <c r="AI61" s="153"/>
    </row>
    <row r="62" spans="22:35" ht="12.75" thickBot="1">
      <c r="V62" s="52">
        <v>11</v>
      </c>
      <c r="W62" s="17" t="s">
        <v>99</v>
      </c>
      <c r="X62" s="32"/>
      <c r="Y62" s="32"/>
      <c r="Z62" s="32"/>
      <c r="AA62" s="53"/>
      <c r="AC62" s="52" t="s">
        <v>100</v>
      </c>
      <c r="AD62" s="32"/>
      <c r="AE62" s="79"/>
      <c r="AG62" s="7"/>
    </row>
    <row r="63" spans="22:35">
      <c r="V63" s="52">
        <v>12</v>
      </c>
      <c r="W63" s="17" t="s">
        <v>101</v>
      </c>
      <c r="X63" s="32"/>
      <c r="Y63" s="32"/>
      <c r="Z63" s="32"/>
      <c r="AA63" s="53"/>
      <c r="AC63" s="52" t="s">
        <v>102</v>
      </c>
      <c r="AD63" s="32"/>
      <c r="AE63" s="79"/>
      <c r="AG63" s="73" t="s">
        <v>103</v>
      </c>
      <c r="AH63" s="76" t="s">
        <v>69</v>
      </c>
      <c r="AI63" s="72" t="s">
        <v>64</v>
      </c>
    </row>
    <row r="64" spans="22:35">
      <c r="V64" s="52">
        <v>13</v>
      </c>
      <c r="W64" s="17" t="s">
        <v>104</v>
      </c>
      <c r="X64" s="32"/>
      <c r="Y64" s="32"/>
      <c r="Z64" s="32"/>
      <c r="AA64" s="53"/>
      <c r="AC64" s="52" t="s">
        <v>105</v>
      </c>
      <c r="AD64" s="32"/>
      <c r="AE64" s="79"/>
      <c r="AG64" s="16" t="s">
        <v>106</v>
      </c>
      <c r="AH64" s="32">
        <f>AH51</f>
        <v>11.600000000000001</v>
      </c>
      <c r="AI64" s="53">
        <v>100</v>
      </c>
    </row>
    <row r="65" spans="22:46" ht="12.75" thickBot="1">
      <c r="V65" s="52">
        <v>14</v>
      </c>
      <c r="W65" s="17" t="s">
        <v>107</v>
      </c>
      <c r="X65" s="32"/>
      <c r="Y65" s="32"/>
      <c r="Z65" s="32"/>
      <c r="AA65" s="53"/>
      <c r="AC65" s="52" t="s">
        <v>108</v>
      </c>
      <c r="AD65" s="32"/>
      <c r="AE65" s="79"/>
      <c r="AG65" s="54" t="s">
        <v>109</v>
      </c>
      <c r="AH65" s="55"/>
      <c r="AI65" s="56"/>
    </row>
    <row r="66" spans="22:46" ht="12.75" thickBot="1">
      <c r="V66" s="52">
        <v>15</v>
      </c>
      <c r="W66" s="17" t="s">
        <v>110</v>
      </c>
      <c r="X66" s="32"/>
      <c r="Y66" s="32"/>
      <c r="Z66" s="32"/>
      <c r="AA66" s="53"/>
      <c r="AC66" s="52" t="s">
        <v>111</v>
      </c>
      <c r="AD66" s="32"/>
      <c r="AE66" s="79"/>
      <c r="AG66" s="80" t="s">
        <v>91</v>
      </c>
      <c r="AH66" s="59"/>
      <c r="AI66" s="48"/>
    </row>
    <row r="67" spans="22:46">
      <c r="V67" s="52">
        <v>16</v>
      </c>
      <c r="W67" s="17" t="s">
        <v>112</v>
      </c>
      <c r="X67" s="32"/>
      <c r="Y67" s="32"/>
      <c r="Z67" s="32"/>
      <c r="AA67" s="53"/>
      <c r="AC67" s="52" t="s">
        <v>113</v>
      </c>
      <c r="AD67" s="32"/>
      <c r="AE67" s="79"/>
    </row>
    <row r="68" spans="22:46" ht="12.75" thickBot="1">
      <c r="V68" s="52">
        <v>17</v>
      </c>
      <c r="W68" s="17" t="s">
        <v>114</v>
      </c>
      <c r="X68" s="32"/>
      <c r="Y68" s="32"/>
      <c r="Z68" s="32"/>
      <c r="AA68" s="53"/>
      <c r="AC68" s="52" t="s">
        <v>115</v>
      </c>
      <c r="AD68" s="32"/>
      <c r="AE68" s="79"/>
      <c r="AG68" s="194" t="s">
        <v>116</v>
      </c>
      <c r="AH68" s="194"/>
      <c r="AI68" s="194"/>
    </row>
    <row r="69" spans="22:46">
      <c r="V69" s="52">
        <v>18</v>
      </c>
      <c r="W69" s="17" t="s">
        <v>117</v>
      </c>
      <c r="X69" s="32"/>
      <c r="Y69" s="32"/>
      <c r="Z69" s="32"/>
      <c r="AA69" s="53"/>
      <c r="AC69" s="52" t="s">
        <v>118</v>
      </c>
      <c r="AD69" s="32"/>
      <c r="AE69" s="79"/>
      <c r="AG69" s="73" t="s">
        <v>119</v>
      </c>
      <c r="AH69" s="76" t="s">
        <v>69</v>
      </c>
      <c r="AI69" s="72" t="s">
        <v>64</v>
      </c>
    </row>
    <row r="70" spans="22:46">
      <c r="V70" s="52">
        <v>19</v>
      </c>
      <c r="W70" s="17" t="s">
        <v>120</v>
      </c>
      <c r="X70" s="32"/>
      <c r="Y70" s="32"/>
      <c r="Z70" s="32"/>
      <c r="AA70" s="53"/>
      <c r="AC70" s="52" t="s">
        <v>121</v>
      </c>
      <c r="AD70" s="32"/>
      <c r="AE70" s="79"/>
      <c r="AG70" s="82" t="s">
        <v>122</v>
      </c>
      <c r="AH70" s="83"/>
      <c r="AI70" s="84"/>
    </row>
    <row r="71" spans="22:46" ht="24">
      <c r="V71" s="52">
        <v>20</v>
      </c>
      <c r="W71" s="17" t="s">
        <v>123</v>
      </c>
      <c r="X71" s="32"/>
      <c r="Y71" s="32"/>
      <c r="Z71" s="32"/>
      <c r="AA71" s="53"/>
      <c r="AC71" s="52" t="s">
        <v>124</v>
      </c>
      <c r="AD71" s="32"/>
      <c r="AE71" s="79"/>
      <c r="AG71" s="52" t="s">
        <v>125</v>
      </c>
      <c r="AH71" s="32">
        <f>X76</f>
        <v>11.600000000000001</v>
      </c>
      <c r="AI71" s="53">
        <v>100</v>
      </c>
    </row>
    <row r="72" spans="22:46">
      <c r="V72" s="52">
        <v>21</v>
      </c>
      <c r="W72" s="17" t="s">
        <v>126</v>
      </c>
      <c r="X72" s="32"/>
      <c r="Y72" s="32"/>
      <c r="Z72" s="32"/>
      <c r="AA72" s="53"/>
      <c r="AC72" s="52" t="s">
        <v>127</v>
      </c>
      <c r="AD72" s="32"/>
      <c r="AE72" s="79"/>
      <c r="AG72" s="52" t="s">
        <v>164</v>
      </c>
      <c r="AH72" s="32"/>
      <c r="AI72" s="53"/>
    </row>
    <row r="73" spans="22:46" ht="12.75" thickBot="1">
      <c r="V73" s="52">
        <v>22</v>
      </c>
      <c r="W73" s="17" t="s">
        <v>129</v>
      </c>
      <c r="X73" s="32"/>
      <c r="Y73" s="32"/>
      <c r="Z73" s="32"/>
      <c r="AA73" s="53"/>
      <c r="AC73" s="52" t="s">
        <v>130</v>
      </c>
      <c r="AD73" s="32"/>
      <c r="AE73" s="79"/>
      <c r="AG73" s="85" t="s">
        <v>131</v>
      </c>
      <c r="AH73" s="55"/>
      <c r="AI73" s="56"/>
    </row>
    <row r="74" spans="22:46" ht="12.75" thickBot="1">
      <c r="V74" s="52">
        <v>23</v>
      </c>
      <c r="W74" s="17" t="s">
        <v>132</v>
      </c>
      <c r="X74" s="32"/>
      <c r="Y74" s="32"/>
      <c r="Z74" s="32"/>
      <c r="AA74" s="53"/>
      <c r="AC74" s="52" t="s">
        <v>133</v>
      </c>
      <c r="AD74" s="32"/>
      <c r="AE74" s="79"/>
      <c r="AG74" s="80" t="s">
        <v>91</v>
      </c>
      <c r="AH74" s="59"/>
      <c r="AI74" s="48"/>
    </row>
    <row r="75" spans="22:46" ht="12.75" thickBot="1">
      <c r="V75" s="85">
        <v>24</v>
      </c>
      <c r="W75" s="86" t="s">
        <v>165</v>
      </c>
      <c r="X75" s="55"/>
      <c r="Y75" s="55"/>
      <c r="Z75" s="55"/>
      <c r="AA75" s="56"/>
      <c r="AC75" s="85" t="s">
        <v>134</v>
      </c>
      <c r="AD75" s="55"/>
      <c r="AE75" s="127"/>
    </row>
    <row r="76" spans="22:46" ht="12.75" thickBot="1">
      <c r="V76" s="185" t="s">
        <v>91</v>
      </c>
      <c r="W76" s="186"/>
      <c r="X76" s="45">
        <f>E23</f>
        <v>11.600000000000001</v>
      </c>
      <c r="Y76" s="128">
        <v>100</v>
      </c>
      <c r="Z76" s="47">
        <f>SUM(Z52:Z75)</f>
        <v>96.686000000000007</v>
      </c>
      <c r="AA76" s="48"/>
      <c r="AC76" s="80" t="s">
        <v>91</v>
      </c>
      <c r="AD76" s="45">
        <f>SUM(AD52:AD75)</f>
        <v>11.6</v>
      </c>
      <c r="AE76" s="47">
        <f>SUM(AE52:AE75)</f>
        <v>100</v>
      </c>
    </row>
    <row r="78" spans="22:46" ht="15">
      <c r="V78" s="198" t="s">
        <v>166</v>
      </c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</row>
    <row r="79" spans="22:46" ht="15"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30"/>
      <c r="AO79" s="130"/>
      <c r="AP79" s="130"/>
      <c r="AQ79" s="130"/>
      <c r="AR79" s="130"/>
      <c r="AS79" s="130"/>
      <c r="AT79" s="130"/>
    </row>
    <row r="80" spans="22:46" ht="15">
      <c r="V80" s="199" t="s">
        <v>167</v>
      </c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</row>
    <row r="81" spans="22:46" ht="15">
      <c r="V81" s="129"/>
      <c r="W81" s="129"/>
      <c r="AG81" s="129"/>
      <c r="AH81" s="129"/>
      <c r="AI81" s="129"/>
      <c r="AJ81" s="129"/>
      <c r="AK81" s="129"/>
      <c r="AL81" s="129"/>
      <c r="AM81" s="129"/>
      <c r="AN81" s="130"/>
      <c r="AO81" s="130"/>
      <c r="AP81" s="130"/>
      <c r="AQ81" s="130"/>
      <c r="AR81" s="130"/>
      <c r="AS81" s="130"/>
      <c r="AT81" s="130"/>
    </row>
    <row r="84" spans="22:46">
      <c r="Y84" s="129"/>
      <c r="AA84" s="129"/>
      <c r="AB84" s="129"/>
      <c r="AC84" s="129"/>
      <c r="AD84" s="129"/>
      <c r="AE84" s="129"/>
      <c r="AF84" s="129"/>
    </row>
    <row r="85" spans="22:46" ht="12.75">
      <c r="V85" s="160" t="s">
        <v>56</v>
      </c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</row>
    <row r="86" spans="22:46">
      <c r="V86" s="187" t="s">
        <v>135</v>
      </c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</row>
    <row r="87" spans="22:46" ht="12.75" thickBot="1">
      <c r="V87" s="194" t="s">
        <v>58</v>
      </c>
      <c r="W87" s="194"/>
      <c r="X87" s="194"/>
      <c r="Y87" s="194"/>
      <c r="Z87" s="194"/>
      <c r="AA87" s="194"/>
      <c r="AC87" s="200" t="s">
        <v>59</v>
      </c>
      <c r="AD87" s="200"/>
      <c r="AE87" s="200"/>
      <c r="AG87" s="153" t="s">
        <v>60</v>
      </c>
      <c r="AH87" s="153"/>
      <c r="AI87" s="153"/>
    </row>
    <row r="88" spans="22:46" ht="12.75" thickBot="1">
      <c r="V88" s="192" t="s">
        <v>61</v>
      </c>
      <c r="W88" s="161" t="s">
        <v>62</v>
      </c>
      <c r="X88" s="161" t="s">
        <v>63</v>
      </c>
      <c r="Y88" s="161" t="s">
        <v>64</v>
      </c>
      <c r="Z88" s="161" t="s">
        <v>65</v>
      </c>
      <c r="AA88" s="154"/>
      <c r="AC88" s="201"/>
      <c r="AD88" s="201"/>
      <c r="AE88" s="201"/>
      <c r="AG88" s="202"/>
      <c r="AH88" s="202"/>
      <c r="AI88" s="202"/>
    </row>
    <row r="89" spans="22:46" ht="24.75" thickBot="1">
      <c r="V89" s="193"/>
      <c r="W89" s="163"/>
      <c r="X89" s="163"/>
      <c r="Y89" s="163"/>
      <c r="Z89" s="42" t="s">
        <v>66</v>
      </c>
      <c r="AA89" s="43" t="s">
        <v>67</v>
      </c>
      <c r="AC89" s="11" t="s">
        <v>68</v>
      </c>
      <c r="AD89" s="12" t="s">
        <v>69</v>
      </c>
      <c r="AE89" s="13" t="s">
        <v>64</v>
      </c>
      <c r="AG89" s="68" t="s">
        <v>70</v>
      </c>
      <c r="AH89" s="59" t="s">
        <v>69</v>
      </c>
      <c r="AI89" s="48" t="s">
        <v>64</v>
      </c>
    </row>
    <row r="90" spans="22:46" ht="12.75" thickBot="1">
      <c r="V90" s="69">
        <v>1</v>
      </c>
      <c r="W90" s="59">
        <v>2</v>
      </c>
      <c r="X90" s="59">
        <v>3</v>
      </c>
      <c r="Y90" s="59">
        <v>4</v>
      </c>
      <c r="Z90" s="59">
        <v>5</v>
      </c>
      <c r="AA90" s="48">
        <v>6</v>
      </c>
      <c r="AC90" s="69">
        <v>1</v>
      </c>
      <c r="AD90" s="59">
        <v>2</v>
      </c>
      <c r="AE90" s="48">
        <v>3</v>
      </c>
      <c r="AG90" s="70" t="s">
        <v>71</v>
      </c>
      <c r="AH90" s="131">
        <f>AD115</f>
        <v>6.7</v>
      </c>
      <c r="AI90" s="132">
        <v>100</v>
      </c>
    </row>
    <row r="91" spans="22:46">
      <c r="V91" s="73">
        <v>1</v>
      </c>
      <c r="W91" s="74" t="s">
        <v>72</v>
      </c>
      <c r="X91" s="133"/>
      <c r="Y91" s="76"/>
      <c r="Z91" s="76"/>
      <c r="AA91" s="72"/>
      <c r="AC91" s="49" t="s">
        <v>73</v>
      </c>
      <c r="AD91" s="50"/>
      <c r="AE91" s="51"/>
      <c r="AG91" s="16" t="s">
        <v>74</v>
      </c>
      <c r="AH91" s="32"/>
      <c r="AI91" s="53"/>
    </row>
    <row r="92" spans="22:46">
      <c r="V92" s="52">
        <v>2</v>
      </c>
      <c r="W92" s="17" t="s">
        <v>75</v>
      </c>
      <c r="X92" s="134"/>
      <c r="Y92" s="78"/>
      <c r="Z92" s="78"/>
      <c r="AA92" s="53"/>
      <c r="AC92" s="52" t="s">
        <v>76</v>
      </c>
      <c r="AD92" s="32"/>
      <c r="AE92" s="79"/>
      <c r="AG92" s="16" t="s">
        <v>77</v>
      </c>
      <c r="AH92" s="32"/>
      <c r="AI92" s="53"/>
    </row>
    <row r="93" spans="22:46">
      <c r="V93" s="52">
        <v>3</v>
      </c>
      <c r="W93" s="17" t="s">
        <v>78</v>
      </c>
      <c r="X93" s="135"/>
      <c r="Y93" s="78"/>
      <c r="Z93" s="32"/>
      <c r="AA93" s="53"/>
      <c r="AC93" s="52" t="s">
        <v>79</v>
      </c>
      <c r="AD93" s="32"/>
      <c r="AE93" s="79"/>
      <c r="AG93" s="16" t="s">
        <v>162</v>
      </c>
      <c r="AH93" s="32"/>
      <c r="AI93" s="53"/>
    </row>
    <row r="94" spans="22:46">
      <c r="V94" s="52">
        <v>4</v>
      </c>
      <c r="W94" s="17" t="s">
        <v>81</v>
      </c>
      <c r="X94" s="135"/>
      <c r="Y94" s="78"/>
      <c r="Z94" s="32"/>
      <c r="AA94" s="53"/>
      <c r="AC94" s="52" t="s">
        <v>82</v>
      </c>
      <c r="AD94" s="32"/>
      <c r="AE94" s="79"/>
      <c r="AG94" s="16" t="s">
        <v>83</v>
      </c>
      <c r="AH94" s="32"/>
      <c r="AI94" s="53"/>
    </row>
    <row r="95" spans="22:46">
      <c r="V95" s="52">
        <v>5</v>
      </c>
      <c r="W95" s="17" t="s">
        <v>84</v>
      </c>
      <c r="X95" s="135"/>
      <c r="Y95" s="78"/>
      <c r="Z95" s="32"/>
      <c r="AA95" s="53"/>
      <c r="AC95" s="52" t="s">
        <v>85</v>
      </c>
      <c r="AD95" s="32"/>
      <c r="AE95" s="79"/>
      <c r="AG95" s="16" t="s">
        <v>86</v>
      </c>
      <c r="AH95" s="32"/>
      <c r="AI95" s="53"/>
    </row>
    <row r="96" spans="22:46" ht="12.75" thickBot="1">
      <c r="V96" s="52">
        <v>6</v>
      </c>
      <c r="W96" s="17" t="s">
        <v>87</v>
      </c>
      <c r="X96" s="135"/>
      <c r="Y96" s="78"/>
      <c r="Z96" s="32"/>
      <c r="AA96" s="53"/>
      <c r="AC96" s="52" t="s">
        <v>88</v>
      </c>
      <c r="AD96" s="32"/>
      <c r="AE96" s="79"/>
      <c r="AG96" s="54" t="s">
        <v>89</v>
      </c>
      <c r="AH96" s="55"/>
      <c r="AI96" s="56"/>
    </row>
    <row r="97" spans="22:35" ht="12.75" thickBot="1">
      <c r="V97" s="52">
        <v>7</v>
      </c>
      <c r="W97" s="17" t="s">
        <v>89</v>
      </c>
      <c r="X97" s="135"/>
      <c r="Y97" s="78"/>
      <c r="Z97" s="32"/>
      <c r="AA97" s="53"/>
      <c r="AC97" s="52" t="s">
        <v>90</v>
      </c>
      <c r="AD97" s="32"/>
      <c r="AE97" s="79"/>
      <c r="AG97" s="80" t="s">
        <v>91</v>
      </c>
      <c r="AH97" s="59"/>
      <c r="AI97" s="48"/>
    </row>
    <row r="98" spans="22:35" ht="24">
      <c r="V98" s="52">
        <v>8</v>
      </c>
      <c r="W98" s="17" t="s">
        <v>92</v>
      </c>
      <c r="X98" s="136"/>
      <c r="Y98" s="78"/>
      <c r="Z98" s="32"/>
      <c r="AA98" s="53"/>
      <c r="AC98" s="52" t="s">
        <v>93</v>
      </c>
      <c r="AD98" s="32"/>
      <c r="AE98" s="79"/>
      <c r="AG98" s="7"/>
    </row>
    <row r="99" spans="22:35">
      <c r="V99" s="52">
        <v>9</v>
      </c>
      <c r="W99" s="17" t="s">
        <v>94</v>
      </c>
      <c r="X99" s="134"/>
      <c r="Y99" s="78"/>
      <c r="Z99" s="78"/>
      <c r="AA99" s="53"/>
      <c r="AC99" s="52" t="s">
        <v>95</v>
      </c>
      <c r="AD99" s="32">
        <f>1.7+2</f>
        <v>3.7</v>
      </c>
      <c r="AE99" s="79"/>
      <c r="AG99" s="7"/>
    </row>
    <row r="100" spans="22:35">
      <c r="V100" s="52">
        <v>10</v>
      </c>
      <c r="W100" s="17" t="s">
        <v>96</v>
      </c>
      <c r="X100" s="135"/>
      <c r="Y100" s="78"/>
      <c r="Z100" s="32"/>
      <c r="AA100" s="53"/>
      <c r="AC100" s="52" t="s">
        <v>97</v>
      </c>
      <c r="AD100" s="32"/>
      <c r="AE100" s="79"/>
      <c r="AG100" s="153" t="s">
        <v>98</v>
      </c>
      <c r="AH100" s="153"/>
      <c r="AI100" s="153"/>
    </row>
    <row r="101" spans="22:35" ht="12.75" thickBot="1">
      <c r="V101" s="52">
        <v>11</v>
      </c>
      <c r="W101" s="17" t="s">
        <v>99</v>
      </c>
      <c r="X101" s="135"/>
      <c r="Y101" s="78"/>
      <c r="Z101" s="32"/>
      <c r="AA101" s="53"/>
      <c r="AC101" s="52" t="s">
        <v>100</v>
      </c>
      <c r="AD101" s="32"/>
      <c r="AE101" s="79"/>
      <c r="AG101" s="7"/>
    </row>
    <row r="102" spans="22:35">
      <c r="V102" s="52">
        <v>12</v>
      </c>
      <c r="W102" s="17" t="s">
        <v>101</v>
      </c>
      <c r="X102" s="135"/>
      <c r="Y102" s="78"/>
      <c r="Z102" s="32"/>
      <c r="AA102" s="53"/>
      <c r="AC102" s="52" t="s">
        <v>102</v>
      </c>
      <c r="AD102" s="32"/>
      <c r="AE102" s="79"/>
      <c r="AG102" s="73" t="s">
        <v>103</v>
      </c>
      <c r="AH102" s="76" t="s">
        <v>69</v>
      </c>
      <c r="AI102" s="72" t="s">
        <v>64</v>
      </c>
    </row>
    <row r="103" spans="22:35">
      <c r="V103" s="52">
        <v>13</v>
      </c>
      <c r="W103" s="17" t="s">
        <v>104</v>
      </c>
      <c r="X103" s="135"/>
      <c r="Y103" s="78"/>
      <c r="Z103" s="78"/>
      <c r="AA103" s="53"/>
      <c r="AC103" s="52" t="s">
        <v>105</v>
      </c>
      <c r="AD103" s="32"/>
      <c r="AE103" s="79"/>
      <c r="AG103" s="16" t="s">
        <v>106</v>
      </c>
      <c r="AH103" s="78"/>
      <c r="AI103" s="53"/>
    </row>
    <row r="104" spans="22:35" ht="12.75" thickBot="1">
      <c r="V104" s="52">
        <v>14</v>
      </c>
      <c r="W104" s="17" t="s">
        <v>107</v>
      </c>
      <c r="X104" s="135"/>
      <c r="Y104" s="78"/>
      <c r="Z104" s="32"/>
      <c r="AA104" s="53"/>
      <c r="AC104" s="52" t="s">
        <v>108</v>
      </c>
      <c r="AD104" s="32"/>
      <c r="AE104" s="79"/>
      <c r="AG104" s="54" t="s">
        <v>109</v>
      </c>
      <c r="AH104" s="55"/>
      <c r="AI104" s="56"/>
    </row>
    <row r="105" spans="22:35" ht="12.75" thickBot="1">
      <c r="V105" s="52">
        <v>15</v>
      </c>
      <c r="W105" s="17" t="s">
        <v>110</v>
      </c>
      <c r="X105" s="134">
        <f>1.7+2</f>
        <v>3.7</v>
      </c>
      <c r="Y105" s="137"/>
      <c r="Z105" s="137"/>
      <c r="AA105" s="138"/>
      <c r="AC105" s="52" t="s">
        <v>111</v>
      </c>
      <c r="AD105" s="139">
        <f>1.4</f>
        <v>1.4</v>
      </c>
      <c r="AE105" s="140"/>
      <c r="AG105" s="80" t="s">
        <v>91</v>
      </c>
      <c r="AH105" s="59"/>
      <c r="AI105" s="48"/>
    </row>
    <row r="106" spans="22:35">
      <c r="V106" s="52">
        <v>16</v>
      </c>
      <c r="W106" s="17" t="s">
        <v>112</v>
      </c>
      <c r="X106" s="135"/>
      <c r="Y106" s="137"/>
      <c r="Z106" s="139"/>
      <c r="AA106" s="138"/>
      <c r="AC106" s="52" t="s">
        <v>113</v>
      </c>
      <c r="AD106" s="141">
        <f>3</f>
        <v>3</v>
      </c>
      <c r="AE106" s="140"/>
    </row>
    <row r="107" spans="22:35" ht="12.75" thickBot="1">
      <c r="V107" s="52">
        <v>17</v>
      </c>
      <c r="W107" s="17" t="s">
        <v>114</v>
      </c>
      <c r="X107" s="135"/>
      <c r="Y107" s="137"/>
      <c r="Z107" s="139"/>
      <c r="AA107" s="138"/>
      <c r="AC107" s="52" t="s">
        <v>115</v>
      </c>
      <c r="AD107" s="139"/>
      <c r="AE107" s="140"/>
      <c r="AG107" s="194" t="s">
        <v>116</v>
      </c>
      <c r="AH107" s="194"/>
      <c r="AI107" s="194"/>
    </row>
    <row r="108" spans="22:35">
      <c r="V108" s="52">
        <v>18</v>
      </c>
      <c r="W108" s="17" t="s">
        <v>117</v>
      </c>
      <c r="X108" s="135"/>
      <c r="Y108" s="137"/>
      <c r="Z108" s="139"/>
      <c r="AA108" s="138"/>
      <c r="AC108" s="52" t="s">
        <v>118</v>
      </c>
      <c r="AD108" s="139"/>
      <c r="AE108" s="138"/>
      <c r="AG108" s="73" t="s">
        <v>119</v>
      </c>
      <c r="AH108" s="76" t="s">
        <v>69</v>
      </c>
      <c r="AI108" s="72" t="s">
        <v>64</v>
      </c>
    </row>
    <row r="109" spans="22:35">
      <c r="V109" s="52">
        <v>19</v>
      </c>
      <c r="W109" s="17" t="s">
        <v>120</v>
      </c>
      <c r="X109" s="135"/>
      <c r="Y109" s="137"/>
      <c r="Z109" s="139"/>
      <c r="AA109" s="138"/>
      <c r="AC109" s="52" t="s">
        <v>121</v>
      </c>
      <c r="AD109" s="139"/>
      <c r="AE109" s="138"/>
      <c r="AG109" s="82" t="s">
        <v>122</v>
      </c>
      <c r="AH109" s="83"/>
      <c r="AI109" s="84"/>
    </row>
    <row r="110" spans="22:35" ht="24">
      <c r="V110" s="52">
        <v>20</v>
      </c>
      <c r="W110" s="17" t="s">
        <v>123</v>
      </c>
      <c r="X110" s="135"/>
      <c r="Y110" s="137"/>
      <c r="Z110" s="139"/>
      <c r="AA110" s="138"/>
      <c r="AC110" s="52" t="s">
        <v>124</v>
      </c>
      <c r="AD110" s="139"/>
      <c r="AE110" s="138"/>
      <c r="AG110" s="52" t="s">
        <v>125</v>
      </c>
      <c r="AH110" s="78"/>
      <c r="AI110" s="53"/>
    </row>
    <row r="111" spans="22:35">
      <c r="V111" s="52">
        <v>21</v>
      </c>
      <c r="W111" s="17" t="s">
        <v>126</v>
      </c>
      <c r="X111" s="135"/>
      <c r="Y111" s="137"/>
      <c r="Z111" s="139"/>
      <c r="AA111" s="138"/>
      <c r="AC111" s="52" t="s">
        <v>127</v>
      </c>
      <c r="AD111" s="139"/>
      <c r="AE111" s="138"/>
      <c r="AG111" s="52" t="s">
        <v>164</v>
      </c>
      <c r="AH111" s="32"/>
      <c r="AI111" s="53"/>
    </row>
    <row r="112" spans="22:35" ht="12.75" thickBot="1">
      <c r="V112" s="52">
        <v>22</v>
      </c>
      <c r="W112" s="17" t="s">
        <v>129</v>
      </c>
      <c r="X112" s="135"/>
      <c r="Y112" s="137"/>
      <c r="Z112" s="139"/>
      <c r="AA112" s="138"/>
      <c r="AC112" s="52" t="s">
        <v>130</v>
      </c>
      <c r="AD112" s="139"/>
      <c r="AE112" s="138"/>
      <c r="AG112" s="85" t="s">
        <v>131</v>
      </c>
      <c r="AH112" s="55"/>
      <c r="AI112" s="56"/>
    </row>
    <row r="113" spans="22:35" ht="12.75" thickBot="1">
      <c r="V113" s="52">
        <v>23</v>
      </c>
      <c r="W113" s="17" t="s">
        <v>132</v>
      </c>
      <c r="X113" s="135"/>
      <c r="Y113" s="137"/>
      <c r="Z113" s="139"/>
      <c r="AA113" s="138"/>
      <c r="AC113" s="52" t="s">
        <v>133</v>
      </c>
      <c r="AD113" s="139"/>
      <c r="AE113" s="138"/>
      <c r="AG113" s="80" t="s">
        <v>91</v>
      </c>
      <c r="AH113" s="47">
        <f>AH110+AH112</f>
        <v>0</v>
      </c>
      <c r="AI113" s="47">
        <f>AI110+AI112</f>
        <v>0</v>
      </c>
    </row>
    <row r="114" spans="22:35" ht="12.75" thickBot="1">
      <c r="V114" s="85">
        <v>24</v>
      </c>
      <c r="W114" s="86" t="s">
        <v>89</v>
      </c>
      <c r="X114" s="142">
        <f>3</f>
        <v>3</v>
      </c>
      <c r="Y114" s="137"/>
      <c r="Z114" s="143"/>
      <c r="AA114" s="144"/>
      <c r="AC114" s="85" t="s">
        <v>134</v>
      </c>
      <c r="AD114" s="145"/>
      <c r="AE114" s="144"/>
    </row>
    <row r="115" spans="22:35" ht="12.75" thickBot="1">
      <c r="V115" s="185" t="s">
        <v>91</v>
      </c>
      <c r="W115" s="186"/>
      <c r="X115" s="146">
        <f>X105+X114</f>
        <v>6.7</v>
      </c>
      <c r="Y115" s="147">
        <f>Y92+Y93+Y94+Y95+Y96+Y97+Y98+Y99+Y100+Y101+Y102+Y103+Y104+Y105+Y106+Y107+Y108+Y109+Y110+Y111+Y112+Y113+Y114</f>
        <v>0</v>
      </c>
      <c r="Z115" s="147">
        <v>0</v>
      </c>
      <c r="AA115" s="147">
        <f>AA99</f>
        <v>0</v>
      </c>
      <c r="AC115" s="80" t="s">
        <v>91</v>
      </c>
      <c r="AD115" s="146">
        <f>AD99+AD106</f>
        <v>6.7</v>
      </c>
      <c r="AE115" s="148">
        <f>SUM(AE91:AE114)</f>
        <v>0</v>
      </c>
    </row>
  </sheetData>
  <mergeCells count="59">
    <mergeCell ref="A6:S6"/>
    <mergeCell ref="Q1:S1"/>
    <mergeCell ref="N2:S2"/>
    <mergeCell ref="N3:S3"/>
    <mergeCell ref="N4:S4"/>
    <mergeCell ref="N5:S5"/>
    <mergeCell ref="C11:C13"/>
    <mergeCell ref="D11:D13"/>
    <mergeCell ref="A7:S7"/>
    <mergeCell ref="A8:S8"/>
    <mergeCell ref="A9:S9"/>
    <mergeCell ref="A10:S10"/>
    <mergeCell ref="A15:S15"/>
    <mergeCell ref="G11:G13"/>
    <mergeCell ref="H11:H13"/>
    <mergeCell ref="I11:J11"/>
    <mergeCell ref="K11:K13"/>
    <mergeCell ref="L11:L13"/>
    <mergeCell ref="M11:R11"/>
    <mergeCell ref="S11:S13"/>
    <mergeCell ref="A11:A13"/>
    <mergeCell ref="B11:B13"/>
    <mergeCell ref="I12:I13"/>
    <mergeCell ref="J12:J13"/>
    <mergeCell ref="M12:M13"/>
    <mergeCell ref="N12:R12"/>
    <mergeCell ref="E11:E13"/>
    <mergeCell ref="F11:F13"/>
    <mergeCell ref="A24:S24"/>
    <mergeCell ref="A27:S27"/>
    <mergeCell ref="AG45:AI45"/>
    <mergeCell ref="V46:AI46"/>
    <mergeCell ref="V47:AI47"/>
    <mergeCell ref="V48:AA48"/>
    <mergeCell ref="AC48:AE49"/>
    <mergeCell ref="AG48:AI49"/>
    <mergeCell ref="V49:V50"/>
    <mergeCell ref="AG107:AI107"/>
    <mergeCell ref="W49:W50"/>
    <mergeCell ref="X49:X50"/>
    <mergeCell ref="Y49:Y50"/>
    <mergeCell ref="Z49:AA49"/>
    <mergeCell ref="V76:W76"/>
    <mergeCell ref="AG87:AI88"/>
    <mergeCell ref="V88:V89"/>
    <mergeCell ref="W88:W89"/>
    <mergeCell ref="AG61:AI61"/>
    <mergeCell ref="AG68:AI68"/>
    <mergeCell ref="AG100:AI100"/>
    <mergeCell ref="X88:X89"/>
    <mergeCell ref="Y88:Y89"/>
    <mergeCell ref="Z88:AA88"/>
    <mergeCell ref="V115:W115"/>
    <mergeCell ref="V78:AT78"/>
    <mergeCell ref="V80:AT80"/>
    <mergeCell ref="V85:AI85"/>
    <mergeCell ref="V86:AI86"/>
    <mergeCell ref="V87:AA87"/>
    <mergeCell ref="AC87:AE88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9"/>
  <sheetViews>
    <sheetView tabSelected="1" workbookViewId="0">
      <selection activeCell="W51" sqref="W51"/>
    </sheetView>
  </sheetViews>
  <sheetFormatPr defaultRowHeight="15"/>
  <cols>
    <col min="1" max="1" width="10.85546875" customWidth="1"/>
    <col min="2" max="2" width="3.5703125" customWidth="1"/>
    <col min="3" max="3" width="4.140625" customWidth="1"/>
    <col min="4" max="4" width="5.28515625" customWidth="1"/>
    <col min="5" max="5" width="5.5703125" customWidth="1"/>
    <col min="6" max="6" width="6.140625" customWidth="1"/>
    <col min="7" max="7" width="6.7109375" customWidth="1"/>
    <col min="8" max="8" width="8.5703125" customWidth="1"/>
    <col min="11" max="11" width="9" customWidth="1"/>
    <col min="12" max="12" width="10.5703125" customWidth="1"/>
    <col min="13" max="13" width="6.42578125" customWidth="1"/>
    <col min="14" max="14" width="5.7109375" customWidth="1"/>
    <col min="15" max="15" width="4.85546875" customWidth="1"/>
    <col min="16" max="17" width="4.28515625" customWidth="1"/>
    <col min="18" max="18" width="4.85546875" customWidth="1"/>
    <col min="19" max="19" width="15.140625" customWidth="1"/>
    <col min="20" max="20" width="4.28515625" customWidth="1"/>
    <col min="21" max="21" width="6.5703125" customWidth="1"/>
    <col min="22" max="22" width="13.28515625" customWidth="1"/>
    <col min="24" max="24" width="7.42578125" customWidth="1"/>
    <col min="29" max="29" width="8" customWidth="1"/>
    <col min="30" max="30" width="7.28515625" customWidth="1"/>
    <col min="31" max="31" width="6.140625" customWidth="1"/>
    <col min="32" max="32" width="17.8554687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  <c r="N1" s="2"/>
      <c r="O1" s="2"/>
      <c r="P1" s="2" t="s">
        <v>1</v>
      </c>
      <c r="Q1" s="2"/>
      <c r="R1" s="2"/>
      <c r="S1" s="2"/>
      <c r="T1" s="2"/>
      <c r="U1" s="3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8" t="s">
        <v>2</v>
      </c>
      <c r="M2" s="158"/>
      <c r="N2" s="158"/>
      <c r="O2" s="158"/>
      <c r="P2" s="158"/>
      <c r="Q2" s="158"/>
      <c r="R2" s="158"/>
      <c r="S2" s="158"/>
      <c r="T2" s="158"/>
      <c r="U2" s="158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8" t="s">
        <v>3</v>
      </c>
      <c r="M3" s="158"/>
      <c r="N3" s="158"/>
      <c r="O3" s="158"/>
      <c r="P3" s="158"/>
      <c r="Q3" s="158"/>
      <c r="R3" s="158"/>
      <c r="S3" s="158"/>
      <c r="T3" s="158"/>
      <c r="U3" s="158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59" t="s">
        <v>4</v>
      </c>
      <c r="R5" s="159"/>
      <c r="S5" s="159"/>
      <c r="T5" s="4"/>
      <c r="U5" s="1"/>
    </row>
    <row r="6" spans="1:21">
      <c r="A6" s="160" t="s">
        <v>5</v>
      </c>
      <c r="B6" s="160"/>
      <c r="C6" s="160"/>
      <c r="D6" s="1"/>
      <c r="E6" s="1"/>
      <c r="F6" s="1"/>
      <c r="G6" s="1"/>
      <c r="H6" s="1"/>
      <c r="I6" s="1"/>
      <c r="J6" s="1"/>
      <c r="K6" s="1"/>
      <c r="L6" s="1"/>
      <c r="M6" s="1"/>
      <c r="N6" s="150" t="s">
        <v>6</v>
      </c>
      <c r="O6" s="150"/>
      <c r="P6" s="150"/>
      <c r="Q6" s="150"/>
      <c r="R6" s="150"/>
      <c r="S6" s="150"/>
      <c r="T6" s="5"/>
      <c r="U6" s="1"/>
    </row>
    <row r="7" spans="1:21">
      <c r="A7" s="151" t="s">
        <v>7</v>
      </c>
      <c r="B7" s="151"/>
      <c r="C7" s="151"/>
      <c r="D7" s="151"/>
      <c r="E7" s="151"/>
      <c r="F7" s="151"/>
      <c r="G7" s="151"/>
      <c r="H7" s="151"/>
      <c r="I7" s="151"/>
      <c r="J7" s="1"/>
      <c r="K7" s="1"/>
      <c r="L7" s="1"/>
      <c r="M7" s="1"/>
      <c r="N7" s="150" t="s">
        <v>8</v>
      </c>
      <c r="O7" s="150"/>
      <c r="P7" s="150"/>
      <c r="Q7" s="150"/>
      <c r="R7" s="150"/>
      <c r="S7" s="150"/>
      <c r="T7" s="5"/>
      <c r="U7" s="1"/>
    </row>
    <row r="8" spans="1:21">
      <c r="A8" s="151" t="s">
        <v>9</v>
      </c>
      <c r="B8" s="151"/>
      <c r="C8" s="151"/>
      <c r="D8" s="151"/>
      <c r="E8" s="151"/>
      <c r="F8" s="151"/>
      <c r="G8" s="151"/>
      <c r="H8" s="1"/>
      <c r="I8" s="1"/>
      <c r="J8" s="1"/>
      <c r="K8" s="1"/>
      <c r="L8" s="1"/>
      <c r="M8" s="1"/>
      <c r="N8" s="150" t="s">
        <v>10</v>
      </c>
      <c r="O8" s="150"/>
      <c r="P8" s="150"/>
      <c r="Q8" s="150"/>
      <c r="R8" s="150"/>
      <c r="S8" s="150"/>
      <c r="T8" s="5"/>
      <c r="U8" s="1"/>
    </row>
    <row r="9" spans="1:21">
      <c r="A9" s="151" t="s">
        <v>11</v>
      </c>
      <c r="B9" s="151"/>
      <c r="C9" s="151"/>
      <c r="D9" s="151"/>
      <c r="E9" s="151"/>
      <c r="F9" s="151"/>
      <c r="G9" s="1"/>
      <c r="H9" s="1"/>
      <c r="I9" s="1"/>
      <c r="J9" s="1"/>
      <c r="K9" s="1"/>
      <c r="L9" s="1"/>
      <c r="M9" s="1"/>
      <c r="N9" s="152" t="s">
        <v>12</v>
      </c>
      <c r="O9" s="150"/>
      <c r="P9" s="150"/>
      <c r="Q9" s="150"/>
      <c r="R9" s="150"/>
      <c r="S9" s="150"/>
      <c r="T9" s="5"/>
      <c r="U9" s="1"/>
    </row>
    <row r="10" spans="1:21">
      <c r="A10" s="153" t="s">
        <v>13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6"/>
      <c r="U10" s="1"/>
    </row>
    <row r="11" spans="1:21">
      <c r="A11" s="157" t="s">
        <v>14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6"/>
      <c r="U11" s="1"/>
    </row>
    <row r="12" spans="1:21">
      <c r="A12" s="157" t="s">
        <v>15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6"/>
      <c r="U12" s="1"/>
    </row>
    <row r="13" spans="1:21">
      <c r="A13" s="167" t="s">
        <v>16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7"/>
      <c r="U13" s="1"/>
    </row>
    <row r="14" spans="1:21" ht="15.75" thickBo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"/>
      <c r="U14" s="1"/>
    </row>
    <row r="15" spans="1:21">
      <c r="A15" s="168" t="s">
        <v>149</v>
      </c>
      <c r="B15" s="161" t="s">
        <v>17</v>
      </c>
      <c r="C15" s="161" t="s">
        <v>18</v>
      </c>
      <c r="D15" s="161" t="s">
        <v>19</v>
      </c>
      <c r="E15" s="161" t="s">
        <v>20</v>
      </c>
      <c r="F15" s="161" t="s">
        <v>21</v>
      </c>
      <c r="G15" s="161" t="s">
        <v>22</v>
      </c>
      <c r="H15" s="161" t="s">
        <v>23</v>
      </c>
      <c r="I15" s="161" t="s">
        <v>24</v>
      </c>
      <c r="J15" s="161"/>
      <c r="K15" s="161" t="s">
        <v>146</v>
      </c>
      <c r="L15" s="161" t="s">
        <v>25</v>
      </c>
      <c r="M15" s="161" t="s">
        <v>147</v>
      </c>
      <c r="N15" s="161"/>
      <c r="O15" s="161"/>
      <c r="P15" s="161"/>
      <c r="Q15" s="161"/>
      <c r="R15" s="161"/>
      <c r="S15" s="154" t="s">
        <v>26</v>
      </c>
      <c r="T15" s="8"/>
      <c r="U15" s="1"/>
    </row>
    <row r="16" spans="1:21">
      <c r="A16" s="169"/>
      <c r="B16" s="162"/>
      <c r="C16" s="162"/>
      <c r="D16" s="162"/>
      <c r="E16" s="162"/>
      <c r="F16" s="162"/>
      <c r="G16" s="162"/>
      <c r="H16" s="162"/>
      <c r="I16" s="162" t="s">
        <v>27</v>
      </c>
      <c r="J16" s="174" t="s">
        <v>28</v>
      </c>
      <c r="K16" s="162"/>
      <c r="L16" s="162"/>
      <c r="M16" s="162" t="s">
        <v>29</v>
      </c>
      <c r="N16" s="162" t="s">
        <v>148</v>
      </c>
      <c r="O16" s="162"/>
      <c r="P16" s="162"/>
      <c r="Q16" s="162"/>
      <c r="R16" s="162"/>
      <c r="S16" s="155"/>
      <c r="T16" s="8"/>
      <c r="U16" s="1"/>
    </row>
    <row r="17" spans="1:21" ht="15.75" thickBot="1">
      <c r="A17" s="170"/>
      <c r="B17" s="163"/>
      <c r="C17" s="163"/>
      <c r="D17" s="163"/>
      <c r="E17" s="163"/>
      <c r="F17" s="163"/>
      <c r="G17" s="163"/>
      <c r="H17" s="163"/>
      <c r="I17" s="163"/>
      <c r="J17" s="175"/>
      <c r="K17" s="163"/>
      <c r="L17" s="163"/>
      <c r="M17" s="163"/>
      <c r="N17" s="9" t="s">
        <v>30</v>
      </c>
      <c r="O17" s="9" t="s">
        <v>31</v>
      </c>
      <c r="P17" s="9" t="s">
        <v>32</v>
      </c>
      <c r="Q17" s="9" t="s">
        <v>33</v>
      </c>
      <c r="R17" s="10"/>
      <c r="S17" s="156"/>
      <c r="T17" s="8"/>
      <c r="U17" s="1"/>
    </row>
    <row r="18" spans="1:21" ht="15.75" thickBot="1">
      <c r="A18" s="11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13">
        <v>19</v>
      </c>
      <c r="T18" s="8"/>
      <c r="U18" s="1"/>
    </row>
    <row r="19" spans="1:21">
      <c r="A19" s="171" t="s">
        <v>34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3"/>
      <c r="T19" s="14"/>
      <c r="U19" s="1"/>
    </row>
    <row r="20" spans="1:21">
      <c r="A20" s="164" t="s">
        <v>35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  <c r="T20" s="15"/>
      <c r="U20" s="1"/>
    </row>
    <row r="21" spans="1:21" ht="13.5" customHeight="1">
      <c r="A21" s="16" t="s">
        <v>35</v>
      </c>
      <c r="B21" s="17">
        <v>8</v>
      </c>
      <c r="C21" s="17">
        <v>32</v>
      </c>
      <c r="D21" s="17">
        <v>20</v>
      </c>
      <c r="E21" s="17">
        <v>2.9</v>
      </c>
      <c r="F21" s="17" t="s">
        <v>30</v>
      </c>
      <c r="G21" s="17" t="s">
        <v>36</v>
      </c>
      <c r="H21" s="17" t="s">
        <v>142</v>
      </c>
      <c r="I21" s="18" t="s">
        <v>37</v>
      </c>
      <c r="J21" s="18" t="s">
        <v>38</v>
      </c>
      <c r="K21" s="19" t="s">
        <v>39</v>
      </c>
      <c r="L21" s="17" t="s">
        <v>40</v>
      </c>
      <c r="M21" s="20">
        <f>E21*8.335</f>
        <v>24.171500000000002</v>
      </c>
      <c r="N21" s="20">
        <f>M21</f>
        <v>24.171500000000002</v>
      </c>
      <c r="O21" s="17"/>
      <c r="P21" s="17"/>
      <c r="Q21" s="17"/>
      <c r="R21" s="17"/>
      <c r="S21" s="21"/>
      <c r="T21" s="22"/>
      <c r="U21" s="1"/>
    </row>
    <row r="22" spans="1:21" ht="13.5" customHeight="1">
      <c r="A22" s="16" t="s">
        <v>35</v>
      </c>
      <c r="B22" s="17">
        <v>9</v>
      </c>
      <c r="C22" s="17">
        <v>40</v>
      </c>
      <c r="D22" s="17">
        <v>7</v>
      </c>
      <c r="E22" s="17">
        <v>1.6</v>
      </c>
      <c r="F22" s="17" t="s">
        <v>30</v>
      </c>
      <c r="G22" s="17" t="s">
        <v>36</v>
      </c>
      <c r="H22" s="17" t="s">
        <v>142</v>
      </c>
      <c r="I22" s="18" t="s">
        <v>37</v>
      </c>
      <c r="J22" s="18" t="s">
        <v>38</v>
      </c>
      <c r="K22" s="19" t="s">
        <v>39</v>
      </c>
      <c r="L22" s="17" t="s">
        <v>40</v>
      </c>
      <c r="M22" s="20">
        <f>E22*8.335</f>
        <v>13.336000000000002</v>
      </c>
      <c r="N22" s="20">
        <f>M22</f>
        <v>13.336000000000002</v>
      </c>
      <c r="O22" s="17"/>
      <c r="P22" s="17"/>
      <c r="Q22" s="17"/>
      <c r="R22" s="17"/>
      <c r="S22" s="21"/>
      <c r="T22" s="22"/>
      <c r="U22" s="1"/>
    </row>
    <row r="23" spans="1:21" ht="6" customHeight="1">
      <c r="A23" s="16"/>
      <c r="B23" s="17"/>
      <c r="C23" s="17"/>
      <c r="D23" s="17"/>
      <c r="E23" s="17"/>
      <c r="F23" s="17"/>
      <c r="G23" s="17"/>
      <c r="H23" s="17"/>
      <c r="I23" s="18"/>
      <c r="J23" s="18"/>
      <c r="K23" s="19"/>
      <c r="L23" s="17"/>
      <c r="M23" s="23"/>
      <c r="N23" s="23"/>
      <c r="O23" s="17"/>
      <c r="P23" s="17"/>
      <c r="Q23" s="17"/>
      <c r="R23" s="17"/>
      <c r="S23" s="21"/>
      <c r="T23" s="22"/>
      <c r="U23" s="1"/>
    </row>
    <row r="24" spans="1:21">
      <c r="A24" s="24"/>
      <c r="B24" s="25"/>
      <c r="C24" s="25"/>
      <c r="D24" s="25"/>
      <c r="E24" s="25">
        <f>SUM(E21:E23)</f>
        <v>4.5</v>
      </c>
      <c r="F24" s="25"/>
      <c r="G24" s="25"/>
      <c r="H24" s="25"/>
      <c r="I24" s="26"/>
      <c r="J24" s="26"/>
      <c r="K24" s="25"/>
      <c r="L24" s="25"/>
      <c r="M24" s="27">
        <f>SUM(M21:M23)</f>
        <v>37.507500000000007</v>
      </c>
      <c r="N24" s="27">
        <f>SUM(N21:N23)</f>
        <v>37.507500000000007</v>
      </c>
      <c r="O24" s="28">
        <f>SUM(O21:O23)</f>
        <v>0</v>
      </c>
      <c r="P24" s="28">
        <f>SUM(P21:P23)</f>
        <v>0</v>
      </c>
      <c r="Q24" s="25"/>
      <c r="R24" s="25"/>
      <c r="S24" s="29"/>
      <c r="T24" s="14"/>
      <c r="U24" s="1"/>
    </row>
    <row r="25" spans="1:21">
      <c r="A25" s="164" t="s">
        <v>42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5"/>
      <c r="U25" s="1"/>
    </row>
    <row r="26" spans="1:21" ht="12" customHeight="1">
      <c r="A26" s="16" t="s">
        <v>42</v>
      </c>
      <c r="B26" s="17">
        <v>53</v>
      </c>
      <c r="C26" s="17">
        <v>128</v>
      </c>
      <c r="D26" s="17">
        <v>10</v>
      </c>
      <c r="E26" s="17">
        <v>1.6</v>
      </c>
      <c r="F26" s="17" t="s">
        <v>30</v>
      </c>
      <c r="G26" s="17" t="s">
        <v>36</v>
      </c>
      <c r="H26" s="17" t="s">
        <v>142</v>
      </c>
      <c r="I26" s="18" t="s">
        <v>37</v>
      </c>
      <c r="J26" s="18" t="s">
        <v>38</v>
      </c>
      <c r="K26" s="19" t="s">
        <v>39</v>
      </c>
      <c r="L26" s="17" t="s">
        <v>40</v>
      </c>
      <c r="M26" s="20">
        <f>E26*8.333</f>
        <v>13.332800000000001</v>
      </c>
      <c r="N26" s="20">
        <f>M26</f>
        <v>13.332800000000001</v>
      </c>
      <c r="O26" s="20"/>
      <c r="P26" s="17"/>
      <c r="Q26" s="17"/>
      <c r="R26" s="17"/>
      <c r="S26" s="21"/>
      <c r="T26" s="22"/>
      <c r="U26" s="1"/>
    </row>
    <row r="27" spans="1:21" ht="13.5" customHeight="1">
      <c r="A27" s="16" t="s">
        <v>42</v>
      </c>
      <c r="B27" s="17">
        <v>54</v>
      </c>
      <c r="C27" s="17">
        <v>56</v>
      </c>
      <c r="D27" s="17">
        <v>6</v>
      </c>
      <c r="E27" s="17">
        <v>1.5</v>
      </c>
      <c r="F27" s="17" t="s">
        <v>30</v>
      </c>
      <c r="G27" s="17" t="s">
        <v>36</v>
      </c>
      <c r="H27" s="17" t="s">
        <v>142</v>
      </c>
      <c r="I27" s="18" t="s">
        <v>37</v>
      </c>
      <c r="J27" s="18" t="s">
        <v>38</v>
      </c>
      <c r="K27" s="19" t="s">
        <v>39</v>
      </c>
      <c r="L27" s="17" t="s">
        <v>40</v>
      </c>
      <c r="M27" s="20">
        <f>E27*8.333</f>
        <v>12.499500000000001</v>
      </c>
      <c r="N27" s="20">
        <f>M27</f>
        <v>12.499500000000001</v>
      </c>
      <c r="O27" s="20"/>
      <c r="P27" s="17"/>
      <c r="Q27" s="17"/>
      <c r="R27" s="17"/>
      <c r="S27" s="21"/>
      <c r="T27" s="22"/>
      <c r="U27" s="1"/>
    </row>
    <row r="28" spans="1:21" ht="6" customHeight="1">
      <c r="A28" s="16"/>
      <c r="B28" s="17"/>
      <c r="C28" s="17"/>
      <c r="D28" s="17"/>
      <c r="E28" s="17"/>
      <c r="F28" s="17"/>
      <c r="G28" s="17"/>
      <c r="H28" s="17"/>
      <c r="I28" s="18"/>
      <c r="J28" s="18"/>
      <c r="K28" s="19"/>
      <c r="L28" s="17"/>
      <c r="M28" s="20"/>
      <c r="N28" s="20"/>
      <c r="O28" s="20"/>
      <c r="P28" s="17"/>
      <c r="Q28" s="17"/>
      <c r="R28" s="17"/>
      <c r="S28" s="21"/>
      <c r="T28" s="22"/>
      <c r="U28" s="1"/>
    </row>
    <row r="29" spans="1:21">
      <c r="A29" s="24"/>
      <c r="B29" s="25"/>
      <c r="C29" s="25"/>
      <c r="D29" s="25"/>
      <c r="E29" s="25">
        <f>SUM(E26:E28)</f>
        <v>3.1</v>
      </c>
      <c r="F29" s="25"/>
      <c r="G29" s="25"/>
      <c r="H29" s="25"/>
      <c r="I29" s="26"/>
      <c r="J29" s="26"/>
      <c r="K29" s="25"/>
      <c r="L29" s="25"/>
      <c r="M29" s="27">
        <f>SUM(M26:M28)</f>
        <v>25.832300000000004</v>
      </c>
      <c r="N29" s="27">
        <f>SUM(N26:N28)</f>
        <v>25.832300000000004</v>
      </c>
      <c r="O29" s="27">
        <f>SUM(O26:O28)</f>
        <v>0</v>
      </c>
      <c r="P29" s="30">
        <f>SUM(P26:P28)</f>
        <v>0</v>
      </c>
      <c r="Q29" s="25"/>
      <c r="R29" s="25"/>
      <c r="S29" s="29"/>
      <c r="T29" s="14"/>
      <c r="U29" s="1"/>
    </row>
    <row r="30" spans="1:21">
      <c r="A30" s="164" t="s">
        <v>43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  <c r="T30" s="15"/>
      <c r="U30" s="1"/>
    </row>
    <row r="31" spans="1:21" ht="13.5" customHeight="1">
      <c r="A31" s="16" t="s">
        <v>43</v>
      </c>
      <c r="B31" s="17">
        <v>50</v>
      </c>
      <c r="C31" s="17">
        <v>49</v>
      </c>
      <c r="D31" s="17">
        <v>24</v>
      </c>
      <c r="E31" s="17">
        <v>1.6</v>
      </c>
      <c r="F31" s="17" t="s">
        <v>30</v>
      </c>
      <c r="G31" s="17" t="s">
        <v>36</v>
      </c>
      <c r="H31" s="17" t="s">
        <v>142</v>
      </c>
      <c r="I31" s="18" t="s">
        <v>37</v>
      </c>
      <c r="J31" s="18" t="s">
        <v>38</v>
      </c>
      <c r="K31" s="19" t="s">
        <v>39</v>
      </c>
      <c r="L31" s="17" t="s">
        <v>40</v>
      </c>
      <c r="M31" s="20">
        <f t="shared" ref="M31:M36" si="0">E31*8.335</f>
        <v>13.336000000000002</v>
      </c>
      <c r="N31" s="20">
        <f t="shared" ref="N31:N36" si="1">M31</f>
        <v>13.336000000000002</v>
      </c>
      <c r="O31" s="17"/>
      <c r="P31" s="17"/>
      <c r="Q31" s="17"/>
      <c r="R31" s="17"/>
      <c r="S31" s="21"/>
      <c r="T31" s="22"/>
      <c r="U31" s="1"/>
    </row>
    <row r="32" spans="1:21" ht="13.5" customHeight="1">
      <c r="A32" s="16" t="s">
        <v>43</v>
      </c>
      <c r="B32" s="17">
        <v>51</v>
      </c>
      <c r="C32" s="17">
        <v>60</v>
      </c>
      <c r="D32" s="17">
        <v>11.1</v>
      </c>
      <c r="E32" s="17">
        <v>2</v>
      </c>
      <c r="F32" s="17" t="s">
        <v>30</v>
      </c>
      <c r="G32" s="17" t="s">
        <v>36</v>
      </c>
      <c r="H32" s="17" t="s">
        <v>142</v>
      </c>
      <c r="I32" s="18" t="s">
        <v>37</v>
      </c>
      <c r="J32" s="18" t="s">
        <v>38</v>
      </c>
      <c r="K32" s="19" t="s">
        <v>39</v>
      </c>
      <c r="L32" s="17" t="s">
        <v>40</v>
      </c>
      <c r="M32" s="20">
        <f t="shared" si="0"/>
        <v>16.670000000000002</v>
      </c>
      <c r="N32" s="20">
        <f t="shared" si="1"/>
        <v>16.670000000000002</v>
      </c>
      <c r="O32" s="17"/>
      <c r="P32" s="17"/>
      <c r="Q32" s="17"/>
      <c r="R32" s="17"/>
      <c r="S32" s="21"/>
      <c r="T32" s="22"/>
      <c r="U32" s="1"/>
    </row>
    <row r="33" spans="1:21" ht="13.5" customHeight="1">
      <c r="A33" s="16" t="s">
        <v>43</v>
      </c>
      <c r="B33" s="17">
        <v>52</v>
      </c>
      <c r="C33" s="17">
        <v>26</v>
      </c>
      <c r="D33" s="17">
        <v>2.1</v>
      </c>
      <c r="E33" s="17">
        <v>2.9</v>
      </c>
      <c r="F33" s="17" t="s">
        <v>30</v>
      </c>
      <c r="G33" s="17" t="s">
        <v>36</v>
      </c>
      <c r="H33" s="17" t="s">
        <v>142</v>
      </c>
      <c r="I33" s="18" t="s">
        <v>37</v>
      </c>
      <c r="J33" s="18" t="s">
        <v>38</v>
      </c>
      <c r="K33" s="19" t="s">
        <v>39</v>
      </c>
      <c r="L33" s="17" t="s">
        <v>40</v>
      </c>
      <c r="M33" s="20">
        <f t="shared" si="0"/>
        <v>24.171500000000002</v>
      </c>
      <c r="N33" s="20">
        <f t="shared" si="1"/>
        <v>24.171500000000002</v>
      </c>
      <c r="O33" s="17"/>
      <c r="P33" s="17"/>
      <c r="Q33" s="17"/>
      <c r="R33" s="17"/>
      <c r="S33" s="21"/>
      <c r="T33" s="22"/>
      <c r="U33" s="1"/>
    </row>
    <row r="34" spans="1:21" ht="13.5" customHeight="1">
      <c r="A34" s="16" t="s">
        <v>43</v>
      </c>
      <c r="B34" s="17">
        <v>53</v>
      </c>
      <c r="C34" s="17">
        <v>9</v>
      </c>
      <c r="D34" s="17">
        <v>6</v>
      </c>
      <c r="E34" s="17">
        <v>0.8</v>
      </c>
      <c r="F34" s="17" t="s">
        <v>30</v>
      </c>
      <c r="G34" s="17" t="s">
        <v>36</v>
      </c>
      <c r="H34" s="17" t="s">
        <v>142</v>
      </c>
      <c r="I34" s="18" t="s">
        <v>37</v>
      </c>
      <c r="J34" s="18" t="s">
        <v>38</v>
      </c>
      <c r="K34" s="19" t="s">
        <v>39</v>
      </c>
      <c r="L34" s="17" t="s">
        <v>40</v>
      </c>
      <c r="M34" s="20">
        <f t="shared" si="0"/>
        <v>6.668000000000001</v>
      </c>
      <c r="N34" s="20">
        <f t="shared" si="1"/>
        <v>6.668000000000001</v>
      </c>
      <c r="O34" s="17"/>
      <c r="P34" s="17"/>
      <c r="Q34" s="17"/>
      <c r="R34" s="17"/>
      <c r="S34" s="21"/>
      <c r="T34" s="22"/>
      <c r="U34" s="1"/>
    </row>
    <row r="35" spans="1:21" ht="13.5" customHeight="1">
      <c r="A35" s="16" t="s">
        <v>43</v>
      </c>
      <c r="B35" s="17">
        <v>54</v>
      </c>
      <c r="C35" s="17">
        <v>36</v>
      </c>
      <c r="D35" s="17">
        <v>1</v>
      </c>
      <c r="E35" s="17">
        <v>3</v>
      </c>
      <c r="F35" s="17" t="s">
        <v>30</v>
      </c>
      <c r="G35" s="17" t="s">
        <v>36</v>
      </c>
      <c r="H35" s="17" t="s">
        <v>142</v>
      </c>
      <c r="I35" s="18" t="s">
        <v>37</v>
      </c>
      <c r="J35" s="18" t="s">
        <v>38</v>
      </c>
      <c r="K35" s="19" t="s">
        <v>39</v>
      </c>
      <c r="L35" s="17" t="s">
        <v>40</v>
      </c>
      <c r="M35" s="20">
        <f t="shared" si="0"/>
        <v>25.005000000000003</v>
      </c>
      <c r="N35" s="20">
        <f t="shared" si="1"/>
        <v>25.005000000000003</v>
      </c>
      <c r="O35" s="17"/>
      <c r="P35" s="17"/>
      <c r="Q35" s="17"/>
      <c r="R35" s="17"/>
      <c r="S35" s="21"/>
      <c r="T35" s="22"/>
      <c r="U35" s="1"/>
    </row>
    <row r="36" spans="1:21" ht="13.5" customHeight="1">
      <c r="A36" s="16" t="s">
        <v>43</v>
      </c>
      <c r="B36" s="17">
        <v>55</v>
      </c>
      <c r="C36" s="17">
        <v>65</v>
      </c>
      <c r="D36" s="17">
        <v>3</v>
      </c>
      <c r="E36" s="17">
        <v>1.3</v>
      </c>
      <c r="F36" s="17" t="s">
        <v>30</v>
      </c>
      <c r="G36" s="17" t="s">
        <v>41</v>
      </c>
      <c r="H36" s="17" t="s">
        <v>142</v>
      </c>
      <c r="I36" s="18" t="s">
        <v>37</v>
      </c>
      <c r="J36" s="18" t="s">
        <v>38</v>
      </c>
      <c r="K36" s="19" t="s">
        <v>39</v>
      </c>
      <c r="L36" s="17" t="s">
        <v>40</v>
      </c>
      <c r="M36" s="20">
        <f t="shared" si="0"/>
        <v>10.835500000000001</v>
      </c>
      <c r="N36" s="20">
        <f t="shared" si="1"/>
        <v>10.835500000000001</v>
      </c>
      <c r="O36" s="17"/>
      <c r="P36" s="17"/>
      <c r="Q36" s="17"/>
      <c r="R36" s="17"/>
      <c r="S36" s="21"/>
      <c r="T36" s="22"/>
      <c r="U36" s="1"/>
    </row>
    <row r="37" spans="1:21" ht="6" customHeight="1">
      <c r="A37" s="16"/>
      <c r="B37" s="17"/>
      <c r="C37" s="17"/>
      <c r="D37" s="17"/>
      <c r="E37" s="17"/>
      <c r="F37" s="17"/>
      <c r="G37" s="17"/>
      <c r="H37" s="17"/>
      <c r="I37" s="18"/>
      <c r="J37" s="18"/>
      <c r="K37" s="19"/>
      <c r="L37" s="17"/>
      <c r="M37" s="20"/>
      <c r="N37" s="20"/>
      <c r="O37" s="17"/>
      <c r="P37" s="17"/>
      <c r="Q37" s="17"/>
      <c r="R37" s="17"/>
      <c r="S37" s="21"/>
      <c r="T37" s="22"/>
      <c r="U37" s="1"/>
    </row>
    <row r="38" spans="1:21">
      <c r="A38" s="24"/>
      <c r="B38" s="25"/>
      <c r="C38" s="25"/>
      <c r="D38" s="25"/>
      <c r="E38" s="31">
        <f>SUM(E31:E37)</f>
        <v>11.600000000000001</v>
      </c>
      <c r="F38" s="25"/>
      <c r="G38" s="25"/>
      <c r="H38" s="17"/>
      <c r="I38" s="26"/>
      <c r="J38" s="26"/>
      <c r="K38" s="25"/>
      <c r="L38" s="25"/>
      <c r="M38" s="27">
        <f>SUM(M31:M37)</f>
        <v>96.686000000000007</v>
      </c>
      <c r="N38" s="27">
        <f>SUM(N31:N37)</f>
        <v>96.686000000000007</v>
      </c>
      <c r="O38" s="27">
        <f>SUM(O31:O37)</f>
        <v>0</v>
      </c>
      <c r="P38" s="30"/>
      <c r="Q38" s="30">
        <f>SUM(Q31:Q37)</f>
        <v>0</v>
      </c>
      <c r="R38" s="30">
        <f>SUM(R31:R37)</f>
        <v>0</v>
      </c>
      <c r="S38" s="29"/>
      <c r="T38" s="14"/>
      <c r="U38" s="1"/>
    </row>
    <row r="39" spans="1:21" ht="14.25" customHeight="1">
      <c r="A39" s="164" t="s">
        <v>170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6"/>
      <c r="T39" s="14"/>
      <c r="U39" s="1"/>
    </row>
    <row r="40" spans="1:21" ht="14.25" customHeight="1">
      <c r="A40" s="17" t="s">
        <v>170</v>
      </c>
      <c r="B40" s="25"/>
      <c r="C40" s="50">
        <v>68</v>
      </c>
      <c r="D40" s="50">
        <v>11</v>
      </c>
      <c r="E40" s="50">
        <v>4.3</v>
      </c>
      <c r="F40" s="50" t="s">
        <v>30</v>
      </c>
      <c r="G40" s="50" t="s">
        <v>41</v>
      </c>
      <c r="H40" s="50" t="s">
        <v>142</v>
      </c>
      <c r="I40" s="18" t="s">
        <v>37</v>
      </c>
      <c r="J40" s="18" t="s">
        <v>38</v>
      </c>
      <c r="K40" s="19" t="s">
        <v>39</v>
      </c>
      <c r="L40" s="17" t="s">
        <v>40</v>
      </c>
      <c r="M40" s="20">
        <f>E40*8.335</f>
        <v>35.840499999999999</v>
      </c>
      <c r="N40" s="20">
        <f>M40</f>
        <v>35.840499999999999</v>
      </c>
      <c r="O40" s="27"/>
      <c r="P40" s="30"/>
      <c r="Q40" s="30"/>
      <c r="R40" s="30"/>
      <c r="S40" s="25"/>
      <c r="T40" s="14"/>
      <c r="U40" s="1"/>
    </row>
    <row r="41" spans="1:21" ht="5.25" customHeight="1">
      <c r="A41" s="25"/>
      <c r="B41" s="25"/>
      <c r="C41" s="25"/>
      <c r="D41" s="25"/>
      <c r="E41" s="31"/>
      <c r="F41" s="25"/>
      <c r="G41" s="25"/>
      <c r="H41" s="17"/>
      <c r="I41" s="26"/>
      <c r="J41" s="26"/>
      <c r="K41" s="25"/>
      <c r="L41" s="25"/>
      <c r="M41" s="27"/>
      <c r="N41" s="27"/>
      <c r="O41" s="27"/>
      <c r="P41" s="30"/>
      <c r="Q41" s="30"/>
      <c r="R41" s="30"/>
      <c r="S41" s="25"/>
      <c r="T41" s="14"/>
      <c r="U41" s="1"/>
    </row>
    <row r="42" spans="1:21" ht="12" customHeight="1">
      <c r="A42" s="25"/>
      <c r="B42" s="25"/>
      <c r="C42" s="25"/>
      <c r="D42" s="25"/>
      <c r="E42" s="31">
        <f>E40</f>
        <v>4.3</v>
      </c>
      <c r="F42" s="25"/>
      <c r="G42" s="25"/>
      <c r="H42" s="17"/>
      <c r="I42" s="26"/>
      <c r="J42" s="26"/>
      <c r="K42" s="25"/>
      <c r="L42" s="25"/>
      <c r="M42" s="27">
        <f>M40</f>
        <v>35.840499999999999</v>
      </c>
      <c r="N42" s="27">
        <f>N40</f>
        <v>35.840499999999999</v>
      </c>
      <c r="O42" s="27"/>
      <c r="P42" s="30"/>
      <c r="Q42" s="30"/>
      <c r="R42" s="30"/>
      <c r="S42" s="25"/>
      <c r="T42" s="14"/>
      <c r="U42" s="1"/>
    </row>
    <row r="43" spans="1:21">
      <c r="A43" s="164" t="s">
        <v>44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5"/>
      <c r="U43" s="1"/>
    </row>
    <row r="44" spans="1:21" ht="13.5" customHeight="1">
      <c r="A44" s="16" t="s">
        <v>44</v>
      </c>
      <c r="B44" s="17">
        <v>1</v>
      </c>
      <c r="C44" s="17">
        <v>2</v>
      </c>
      <c r="D44" s="17">
        <v>14</v>
      </c>
      <c r="E44" s="17">
        <v>1.6</v>
      </c>
      <c r="F44" s="17" t="s">
        <v>30</v>
      </c>
      <c r="G44" s="17" t="s">
        <v>143</v>
      </c>
      <c r="H44" s="17" t="s">
        <v>142</v>
      </c>
      <c r="I44" s="18" t="s">
        <v>37</v>
      </c>
      <c r="J44" s="18" t="s">
        <v>38</v>
      </c>
      <c r="K44" s="19" t="s">
        <v>39</v>
      </c>
      <c r="L44" s="17" t="s">
        <v>40</v>
      </c>
      <c r="M44" s="20">
        <f>E44*8.335</f>
        <v>13.336000000000002</v>
      </c>
      <c r="N44" s="20">
        <f>M44</f>
        <v>13.336000000000002</v>
      </c>
      <c r="O44" s="17"/>
      <c r="P44" s="17"/>
      <c r="Q44" s="17"/>
      <c r="R44" s="17"/>
      <c r="S44" s="21"/>
      <c r="T44" s="22"/>
      <c r="U44" s="1"/>
    </row>
    <row r="45" spans="1:21" ht="5.25" customHeight="1">
      <c r="A45" s="16"/>
      <c r="B45" s="17"/>
      <c r="C45" s="17"/>
      <c r="D45" s="17"/>
      <c r="E45" s="17"/>
      <c r="F45" s="17"/>
      <c r="G45" s="17"/>
      <c r="H45" s="17"/>
      <c r="I45" s="18"/>
      <c r="J45" s="18"/>
      <c r="K45" s="19"/>
      <c r="L45" s="17"/>
      <c r="M45" s="20"/>
      <c r="N45" s="20"/>
      <c r="O45" s="17"/>
      <c r="P45" s="17"/>
      <c r="Q45" s="17"/>
      <c r="R45" s="17"/>
      <c r="S45" s="21"/>
      <c r="T45" s="22"/>
      <c r="U45" s="1"/>
    </row>
    <row r="46" spans="1:21" ht="12.75" customHeight="1">
      <c r="A46" s="24"/>
      <c r="B46" s="25"/>
      <c r="C46" s="25"/>
      <c r="D46" s="25"/>
      <c r="E46" s="25">
        <f>SUM(E44:E45)</f>
        <v>1.6</v>
      </c>
      <c r="F46" s="25"/>
      <c r="G46" s="25"/>
      <c r="H46" s="25"/>
      <c r="I46" s="26"/>
      <c r="J46" s="26"/>
      <c r="K46" s="25"/>
      <c r="L46" s="25"/>
      <c r="M46" s="27">
        <f>SUM(M44:M45)</f>
        <v>13.336000000000002</v>
      </c>
      <c r="N46" s="27">
        <f>SUM(N44:N45)</f>
        <v>13.336000000000002</v>
      </c>
      <c r="O46" s="30">
        <f>SUM(O44:O45)</f>
        <v>0</v>
      </c>
      <c r="P46" s="30">
        <f>SUM(P44:P45)</f>
        <v>0</v>
      </c>
      <c r="Q46" s="30">
        <f>SUM(Q44:Q45)</f>
        <v>0</v>
      </c>
      <c r="R46" s="17"/>
      <c r="S46" s="21"/>
      <c r="T46" s="22"/>
      <c r="U46" s="1"/>
    </row>
    <row r="47" spans="1:21">
      <c r="A47" s="164" t="s">
        <v>45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6"/>
      <c r="T47" s="15"/>
      <c r="U47" s="1"/>
    </row>
    <row r="48" spans="1:21" ht="13.5" customHeight="1">
      <c r="A48" s="16" t="s">
        <v>46</v>
      </c>
      <c r="B48" s="17">
        <v>44</v>
      </c>
      <c r="C48" s="17">
        <v>44</v>
      </c>
      <c r="D48" s="17">
        <v>19</v>
      </c>
      <c r="E48" s="17">
        <v>3</v>
      </c>
      <c r="F48" s="17" t="s">
        <v>30</v>
      </c>
      <c r="G48" s="32" t="s">
        <v>36</v>
      </c>
      <c r="H48" s="17" t="s">
        <v>142</v>
      </c>
      <c r="I48" s="18" t="s">
        <v>37</v>
      </c>
      <c r="J48" s="18" t="s">
        <v>38</v>
      </c>
      <c r="K48" s="19" t="s">
        <v>39</v>
      </c>
      <c r="L48" s="17" t="s">
        <v>40</v>
      </c>
      <c r="M48" s="20">
        <f>E48*8.335</f>
        <v>25.005000000000003</v>
      </c>
      <c r="N48" s="20">
        <f>M48</f>
        <v>25.005000000000003</v>
      </c>
      <c r="O48" s="17"/>
      <c r="P48" s="17"/>
      <c r="Q48" s="17"/>
      <c r="R48" s="17"/>
      <c r="S48" s="21"/>
      <c r="T48" s="22"/>
      <c r="U48" s="1"/>
    </row>
    <row r="49" spans="1:21" ht="5.25" customHeight="1">
      <c r="A49" s="16"/>
      <c r="B49" s="17"/>
      <c r="C49" s="17"/>
      <c r="D49" s="17"/>
      <c r="E49" s="17"/>
      <c r="F49" s="17"/>
      <c r="G49" s="32"/>
      <c r="H49" s="17"/>
      <c r="I49" s="18"/>
      <c r="J49" s="18"/>
      <c r="K49" s="19"/>
      <c r="L49" s="17"/>
      <c r="M49" s="20"/>
      <c r="N49" s="20"/>
      <c r="O49" s="17"/>
      <c r="P49" s="17"/>
      <c r="Q49" s="17"/>
      <c r="R49" s="17"/>
      <c r="S49" s="21"/>
      <c r="T49" s="22"/>
      <c r="U49" s="1"/>
    </row>
    <row r="50" spans="1:21" ht="11.25" customHeight="1">
      <c r="A50" s="24"/>
      <c r="B50" s="25"/>
      <c r="C50" s="25"/>
      <c r="D50" s="25"/>
      <c r="E50" s="25">
        <f>SUM(E48:E49)</f>
        <v>3</v>
      </c>
      <c r="F50" s="25"/>
      <c r="G50" s="25"/>
      <c r="H50" s="25"/>
      <c r="I50" s="26"/>
      <c r="J50" s="26"/>
      <c r="K50" s="25"/>
      <c r="L50" s="25"/>
      <c r="M50" s="27">
        <f>SUM(M48:M49)</f>
        <v>25.005000000000003</v>
      </c>
      <c r="N50" s="27">
        <f>SUM(N48:N49)</f>
        <v>25.005000000000003</v>
      </c>
      <c r="O50" s="25"/>
      <c r="P50" s="17"/>
      <c r="Q50" s="17"/>
      <c r="R50" s="17"/>
      <c r="S50" s="21"/>
      <c r="T50" s="22"/>
      <c r="U50" s="1"/>
    </row>
    <row r="51" spans="1:21">
      <c r="A51" s="164" t="s">
        <v>47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6"/>
      <c r="T51" s="15"/>
      <c r="U51" s="1"/>
    </row>
    <row r="52" spans="1:21" ht="13.5" customHeight="1">
      <c r="A52" s="16" t="s">
        <v>47</v>
      </c>
      <c r="B52" s="33">
        <v>75</v>
      </c>
      <c r="C52" s="33">
        <v>13</v>
      </c>
      <c r="D52" s="33">
        <v>7.1</v>
      </c>
      <c r="E52" s="33">
        <v>2.5</v>
      </c>
      <c r="F52" s="34" t="s">
        <v>30</v>
      </c>
      <c r="G52" s="33" t="s">
        <v>36</v>
      </c>
      <c r="H52" s="33" t="s">
        <v>142</v>
      </c>
      <c r="I52" s="35" t="s">
        <v>37</v>
      </c>
      <c r="J52" s="36" t="s">
        <v>38</v>
      </c>
      <c r="K52" s="33" t="s">
        <v>39</v>
      </c>
      <c r="L52" s="33" t="s">
        <v>48</v>
      </c>
      <c r="M52" s="37">
        <f t="shared" ref="M52:M60" si="2">E52*8.335</f>
        <v>20.837500000000002</v>
      </c>
      <c r="N52" s="38">
        <f>M52</f>
        <v>20.837500000000002</v>
      </c>
      <c r="O52" s="17"/>
      <c r="P52" s="17"/>
      <c r="Q52" s="17"/>
      <c r="R52" s="17"/>
      <c r="S52" s="21"/>
      <c r="T52" s="22"/>
      <c r="U52" s="1"/>
    </row>
    <row r="53" spans="1:21" ht="13.5" customHeight="1">
      <c r="A53" s="16" t="s">
        <v>47</v>
      </c>
      <c r="B53" s="33">
        <v>76</v>
      </c>
      <c r="C53" s="33">
        <v>40</v>
      </c>
      <c r="D53" s="33">
        <v>21</v>
      </c>
      <c r="E53" s="33">
        <v>2.8</v>
      </c>
      <c r="F53" s="34" t="s">
        <v>30</v>
      </c>
      <c r="G53" s="33" t="s">
        <v>41</v>
      </c>
      <c r="H53" s="33" t="s">
        <v>142</v>
      </c>
      <c r="I53" s="35" t="s">
        <v>37</v>
      </c>
      <c r="J53" s="36" t="s">
        <v>38</v>
      </c>
      <c r="K53" s="33" t="s">
        <v>39</v>
      </c>
      <c r="L53" s="33" t="s">
        <v>48</v>
      </c>
      <c r="M53" s="37">
        <f t="shared" si="2"/>
        <v>23.338000000000001</v>
      </c>
      <c r="N53" s="38">
        <f>M53</f>
        <v>23.338000000000001</v>
      </c>
      <c r="O53" s="17"/>
      <c r="P53" s="17"/>
      <c r="Q53" s="17"/>
      <c r="R53" s="17"/>
      <c r="S53" s="21"/>
      <c r="T53" s="22"/>
      <c r="U53" s="1"/>
    </row>
    <row r="54" spans="1:21" ht="13.5" customHeight="1">
      <c r="A54" s="16" t="s">
        <v>47</v>
      </c>
      <c r="B54" s="33">
        <v>77</v>
      </c>
      <c r="C54" s="33">
        <v>43</v>
      </c>
      <c r="D54" s="33">
        <v>10</v>
      </c>
      <c r="E54" s="33">
        <v>2.9</v>
      </c>
      <c r="F54" s="34" t="s">
        <v>30</v>
      </c>
      <c r="G54" s="33" t="s">
        <v>49</v>
      </c>
      <c r="H54" s="33" t="s">
        <v>142</v>
      </c>
      <c r="I54" s="35" t="s">
        <v>37</v>
      </c>
      <c r="J54" s="36" t="s">
        <v>38</v>
      </c>
      <c r="K54" s="33" t="s">
        <v>39</v>
      </c>
      <c r="L54" s="33" t="s">
        <v>48</v>
      </c>
      <c r="M54" s="37">
        <f t="shared" si="2"/>
        <v>24.171500000000002</v>
      </c>
      <c r="N54" s="38">
        <f t="shared" ref="N54:N60" si="3">M54</f>
        <v>24.171500000000002</v>
      </c>
      <c r="O54" s="17"/>
      <c r="P54" s="17"/>
      <c r="Q54" s="17"/>
      <c r="R54" s="17"/>
      <c r="S54" s="21"/>
      <c r="T54" s="22"/>
      <c r="U54" s="1"/>
    </row>
    <row r="55" spans="1:21" ht="13.5" customHeight="1">
      <c r="A55" s="16" t="s">
        <v>47</v>
      </c>
      <c r="B55" s="33">
        <v>78</v>
      </c>
      <c r="C55" s="33">
        <v>91</v>
      </c>
      <c r="D55" s="33">
        <v>11</v>
      </c>
      <c r="E55" s="33">
        <v>1.2</v>
      </c>
      <c r="F55" s="34" t="s">
        <v>30</v>
      </c>
      <c r="G55" s="33" t="s">
        <v>36</v>
      </c>
      <c r="H55" s="33" t="s">
        <v>142</v>
      </c>
      <c r="I55" s="35" t="s">
        <v>37</v>
      </c>
      <c r="J55" s="36" t="s">
        <v>38</v>
      </c>
      <c r="K55" s="33" t="s">
        <v>39</v>
      </c>
      <c r="L55" s="33" t="s">
        <v>48</v>
      </c>
      <c r="M55" s="37">
        <f t="shared" si="2"/>
        <v>10.002000000000001</v>
      </c>
      <c r="N55" s="38">
        <f t="shared" si="3"/>
        <v>10.002000000000001</v>
      </c>
      <c r="O55" s="17"/>
      <c r="P55" s="17"/>
      <c r="Q55" s="17"/>
      <c r="R55" s="17"/>
      <c r="S55" s="21"/>
      <c r="T55" s="22"/>
      <c r="U55" s="1"/>
    </row>
    <row r="56" spans="1:21" ht="13.5" customHeight="1">
      <c r="A56" s="16" t="s">
        <v>47</v>
      </c>
      <c r="B56" s="33">
        <v>79</v>
      </c>
      <c r="C56" s="33">
        <v>99</v>
      </c>
      <c r="D56" s="33">
        <v>12.1</v>
      </c>
      <c r="E56" s="33">
        <v>1.8</v>
      </c>
      <c r="F56" s="34" t="s">
        <v>30</v>
      </c>
      <c r="G56" s="33" t="s">
        <v>36</v>
      </c>
      <c r="H56" s="33" t="s">
        <v>142</v>
      </c>
      <c r="I56" s="35" t="s">
        <v>37</v>
      </c>
      <c r="J56" s="36" t="s">
        <v>38</v>
      </c>
      <c r="K56" s="33" t="s">
        <v>39</v>
      </c>
      <c r="L56" s="33" t="s">
        <v>48</v>
      </c>
      <c r="M56" s="37">
        <f t="shared" si="2"/>
        <v>15.003000000000002</v>
      </c>
      <c r="N56" s="38">
        <f t="shared" si="3"/>
        <v>15.003000000000002</v>
      </c>
      <c r="O56" s="17"/>
      <c r="P56" s="17"/>
      <c r="Q56" s="17"/>
      <c r="R56" s="17"/>
      <c r="S56" s="21"/>
      <c r="T56" s="22"/>
      <c r="U56" s="1"/>
    </row>
    <row r="57" spans="1:21" ht="13.5" customHeight="1">
      <c r="A57" s="16" t="s">
        <v>47</v>
      </c>
      <c r="B57" s="33">
        <v>80</v>
      </c>
      <c r="C57" s="33">
        <v>50</v>
      </c>
      <c r="D57" s="33">
        <v>31</v>
      </c>
      <c r="E57" s="33">
        <v>1.4</v>
      </c>
      <c r="F57" s="34" t="s">
        <v>30</v>
      </c>
      <c r="G57" s="33" t="s">
        <v>168</v>
      </c>
      <c r="H57" s="33" t="s">
        <v>142</v>
      </c>
      <c r="I57" s="35" t="s">
        <v>37</v>
      </c>
      <c r="J57" s="36" t="s">
        <v>38</v>
      </c>
      <c r="K57" s="33" t="s">
        <v>39</v>
      </c>
      <c r="L57" s="33" t="s">
        <v>48</v>
      </c>
      <c r="M57" s="37">
        <f t="shared" si="2"/>
        <v>11.669</v>
      </c>
      <c r="N57" s="38">
        <f t="shared" si="3"/>
        <v>11.669</v>
      </c>
      <c r="O57" s="17"/>
      <c r="P57" s="17"/>
      <c r="Q57" s="17"/>
      <c r="R57" s="17"/>
      <c r="S57" s="21"/>
      <c r="T57" s="22"/>
      <c r="U57" s="1"/>
    </row>
    <row r="58" spans="1:21" ht="13.5" customHeight="1">
      <c r="A58" s="16" t="s">
        <v>47</v>
      </c>
      <c r="B58" s="33">
        <v>81</v>
      </c>
      <c r="C58" s="33">
        <v>122</v>
      </c>
      <c r="D58" s="33">
        <v>34</v>
      </c>
      <c r="E58" s="33">
        <v>1.1000000000000001</v>
      </c>
      <c r="F58" s="34" t="s">
        <v>30</v>
      </c>
      <c r="G58" s="33" t="s">
        <v>36</v>
      </c>
      <c r="H58" s="33" t="s">
        <v>142</v>
      </c>
      <c r="I58" s="35" t="s">
        <v>37</v>
      </c>
      <c r="J58" s="36" t="s">
        <v>38</v>
      </c>
      <c r="K58" s="33" t="s">
        <v>39</v>
      </c>
      <c r="L58" s="33" t="s">
        <v>48</v>
      </c>
      <c r="M58" s="37">
        <f t="shared" si="2"/>
        <v>9.1685000000000016</v>
      </c>
      <c r="N58" s="38">
        <f t="shared" si="3"/>
        <v>9.1685000000000016</v>
      </c>
      <c r="O58" s="17"/>
      <c r="P58" s="17"/>
      <c r="Q58" s="17"/>
      <c r="R58" s="17"/>
      <c r="S58" s="21"/>
      <c r="T58" s="22"/>
      <c r="U58" s="1"/>
    </row>
    <row r="59" spans="1:21" ht="13.5" customHeight="1">
      <c r="A59" s="16" t="s">
        <v>47</v>
      </c>
      <c r="B59" s="33">
        <v>82</v>
      </c>
      <c r="C59" s="33">
        <v>123</v>
      </c>
      <c r="D59" s="33">
        <v>4.0999999999999996</v>
      </c>
      <c r="E59" s="33">
        <v>1.1000000000000001</v>
      </c>
      <c r="F59" s="34" t="s">
        <v>30</v>
      </c>
      <c r="G59" s="33" t="s">
        <v>36</v>
      </c>
      <c r="H59" s="33" t="s">
        <v>142</v>
      </c>
      <c r="I59" s="35" t="s">
        <v>37</v>
      </c>
      <c r="J59" s="36" t="s">
        <v>38</v>
      </c>
      <c r="K59" s="33" t="s">
        <v>39</v>
      </c>
      <c r="L59" s="33" t="s">
        <v>48</v>
      </c>
      <c r="M59" s="37">
        <f t="shared" si="2"/>
        <v>9.1685000000000016</v>
      </c>
      <c r="N59" s="38">
        <f t="shared" si="3"/>
        <v>9.1685000000000016</v>
      </c>
      <c r="O59" s="17"/>
      <c r="P59" s="17"/>
      <c r="Q59" s="17"/>
      <c r="R59" s="17"/>
      <c r="S59" s="21"/>
      <c r="T59" s="22"/>
      <c r="U59" s="1"/>
    </row>
    <row r="60" spans="1:21" ht="13.5" customHeight="1">
      <c r="A60" s="16" t="s">
        <v>47</v>
      </c>
      <c r="B60" s="33">
        <v>83</v>
      </c>
      <c r="C60" s="33">
        <v>113</v>
      </c>
      <c r="D60" s="33">
        <v>7.1</v>
      </c>
      <c r="E60" s="33">
        <v>3</v>
      </c>
      <c r="F60" s="34" t="s">
        <v>30</v>
      </c>
      <c r="G60" s="33" t="s">
        <v>36</v>
      </c>
      <c r="H60" s="33" t="s">
        <v>142</v>
      </c>
      <c r="I60" s="35" t="s">
        <v>37</v>
      </c>
      <c r="J60" s="36" t="s">
        <v>38</v>
      </c>
      <c r="K60" s="33" t="s">
        <v>39</v>
      </c>
      <c r="L60" s="33" t="s">
        <v>48</v>
      </c>
      <c r="M60" s="37">
        <f t="shared" si="2"/>
        <v>25.005000000000003</v>
      </c>
      <c r="N60" s="38">
        <f t="shared" si="3"/>
        <v>25.005000000000003</v>
      </c>
      <c r="O60" s="17"/>
      <c r="P60" s="17"/>
      <c r="Q60" s="17"/>
      <c r="R60" s="17"/>
      <c r="S60" s="21"/>
      <c r="T60" s="22"/>
      <c r="U60" s="1"/>
    </row>
    <row r="61" spans="1:21" ht="8.25" customHeight="1">
      <c r="A61" s="16"/>
      <c r="B61" s="33"/>
      <c r="C61" s="33"/>
      <c r="D61" s="33"/>
      <c r="E61" s="33"/>
      <c r="F61" s="34"/>
      <c r="G61" s="33"/>
      <c r="H61" s="33"/>
      <c r="I61" s="35"/>
      <c r="J61" s="36"/>
      <c r="K61" s="33"/>
      <c r="L61" s="33"/>
      <c r="M61" s="37"/>
      <c r="N61" s="38"/>
      <c r="O61" s="17"/>
      <c r="P61" s="17"/>
      <c r="Q61" s="17"/>
      <c r="R61" s="17"/>
      <c r="S61" s="21"/>
      <c r="T61" s="22"/>
      <c r="U61" s="1"/>
    </row>
    <row r="62" spans="1:21">
      <c r="A62" s="16"/>
      <c r="B62" s="17"/>
      <c r="C62" s="17"/>
      <c r="D62" s="17"/>
      <c r="E62" s="25">
        <f>SUM(E52:E61)</f>
        <v>17.799999999999997</v>
      </c>
      <c r="F62" s="25"/>
      <c r="G62" s="25"/>
      <c r="H62" s="25"/>
      <c r="I62" s="25"/>
      <c r="J62" s="25"/>
      <c r="K62" s="25"/>
      <c r="L62" s="25"/>
      <c r="M62" s="27">
        <f t="shared" ref="M62:R62" si="4">SUM(M52:M61)</f>
        <v>148.363</v>
      </c>
      <c r="N62" s="27">
        <f t="shared" si="4"/>
        <v>148.363</v>
      </c>
      <c r="O62" s="28">
        <f t="shared" si="4"/>
        <v>0</v>
      </c>
      <c r="P62" s="28">
        <f t="shared" si="4"/>
        <v>0</v>
      </c>
      <c r="Q62" s="28">
        <f t="shared" si="4"/>
        <v>0</v>
      </c>
      <c r="R62" s="28">
        <f t="shared" si="4"/>
        <v>0</v>
      </c>
      <c r="S62" s="21"/>
      <c r="T62" s="22"/>
      <c r="U62" s="1"/>
    </row>
    <row r="63" spans="1:21" ht="15.75" thickBot="1">
      <c r="A63" s="39"/>
      <c r="B63" s="40"/>
      <c r="C63" s="40"/>
      <c r="D63" s="40"/>
      <c r="E63" s="40"/>
      <c r="F63" s="40"/>
      <c r="G63" s="40"/>
      <c r="H63" s="40"/>
      <c r="I63" s="41"/>
      <c r="J63" s="41"/>
      <c r="K63" s="40"/>
      <c r="L63" s="40"/>
      <c r="M63" s="40"/>
      <c r="N63" s="40"/>
      <c r="O63" s="42"/>
      <c r="P63" s="42"/>
      <c r="Q63" s="42"/>
      <c r="R63" s="42"/>
      <c r="S63" s="43"/>
      <c r="T63" s="8"/>
      <c r="U63" s="1"/>
    </row>
    <row r="64" spans="1:21" ht="15.75" thickBot="1">
      <c r="A64" s="44" t="s">
        <v>50</v>
      </c>
      <c r="B64" s="45"/>
      <c r="C64" s="45"/>
      <c r="D64" s="45"/>
      <c r="E64" s="46">
        <f>E24+E38+E46+E50+E62+E29+E42</f>
        <v>45.9</v>
      </c>
      <c r="F64" s="46"/>
      <c r="G64" s="46"/>
      <c r="H64" s="46"/>
      <c r="I64" s="46"/>
      <c r="J64" s="46"/>
      <c r="K64" s="46"/>
      <c r="L64" s="46"/>
      <c r="M64" s="46">
        <f>M24+M29+M38+M46+M50+M62</f>
        <v>346.72980000000001</v>
      </c>
      <c r="N64" s="46">
        <f>N24+N29+N38+N46+N50+N62</f>
        <v>346.72980000000001</v>
      </c>
      <c r="O64" s="46">
        <f>O24+O38+O46+O50+O62</f>
        <v>0</v>
      </c>
      <c r="P64" s="46"/>
      <c r="Q64" s="47"/>
      <c r="R64" s="47"/>
      <c r="S64" s="48"/>
      <c r="T64" s="8"/>
      <c r="U64" s="1"/>
    </row>
    <row r="65" spans="1:34" ht="15.75" thickBot="1">
      <c r="A65" s="177" t="s">
        <v>51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9"/>
      <c r="T65" s="14"/>
      <c r="U65" s="1"/>
    </row>
    <row r="66" spans="1:34">
      <c r="A66" s="5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53"/>
      <c r="T66" s="8"/>
      <c r="U66" s="1"/>
    </row>
    <row r="67" spans="1:34" ht="15.75" thickBot="1">
      <c r="A67" s="54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/>
      <c r="T67" s="8"/>
      <c r="U67" s="1"/>
    </row>
    <row r="68" spans="1:34" ht="15.75" thickBot="1">
      <c r="A68" s="177" t="s">
        <v>52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9"/>
      <c r="T68" s="14"/>
      <c r="U68" s="1"/>
    </row>
    <row r="69" spans="1:34">
      <c r="A69" s="180" t="s">
        <v>144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2"/>
      <c r="T69" s="14"/>
      <c r="U69" s="8"/>
    </row>
    <row r="70" spans="1:34">
      <c r="A70" s="16"/>
      <c r="B70" s="17">
        <v>1</v>
      </c>
      <c r="C70" s="17">
        <v>23</v>
      </c>
      <c r="D70" s="17">
        <v>13</v>
      </c>
      <c r="E70" s="32">
        <v>2.2999999999999998</v>
      </c>
      <c r="F70" s="18" t="s">
        <v>145</v>
      </c>
      <c r="G70" s="17" t="s">
        <v>49</v>
      </c>
      <c r="H70" s="17" t="s">
        <v>142</v>
      </c>
      <c r="I70" s="17"/>
      <c r="J70" s="17"/>
      <c r="K70" s="17"/>
      <c r="L70" s="17"/>
      <c r="M70" s="25"/>
      <c r="N70" s="25"/>
      <c r="O70" s="25"/>
      <c r="P70" s="25"/>
      <c r="Q70" s="25"/>
      <c r="R70" s="25"/>
      <c r="S70" s="21" t="s">
        <v>169</v>
      </c>
      <c r="T70" s="14"/>
      <c r="U70" s="8"/>
    </row>
    <row r="71" spans="1:34">
      <c r="A71" s="16"/>
      <c r="B71" s="17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25"/>
      <c r="N71" s="25"/>
      <c r="O71" s="25"/>
      <c r="P71" s="25"/>
      <c r="Q71" s="25"/>
      <c r="R71" s="25"/>
      <c r="S71" s="29"/>
      <c r="T71" s="14"/>
      <c r="U71" s="8"/>
    </row>
    <row r="72" spans="1:34" ht="15.75" thickBot="1">
      <c r="A72" s="52"/>
      <c r="B72" s="32"/>
      <c r="C72" s="32"/>
      <c r="D72" s="32"/>
      <c r="E72" s="58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53"/>
      <c r="T72" s="8"/>
      <c r="U72" s="1"/>
    </row>
    <row r="73" spans="1:34" ht="15.75" thickBot="1">
      <c r="A73" s="44" t="s">
        <v>50</v>
      </c>
      <c r="B73" s="59"/>
      <c r="C73" s="59"/>
      <c r="D73" s="59"/>
      <c r="E73" s="47">
        <f>E70</f>
        <v>2.2999999999999998</v>
      </c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48"/>
      <c r="T73" s="8"/>
      <c r="U73" s="1"/>
    </row>
    <row r="74" spans="1:34" ht="15.75" thickBot="1">
      <c r="A74" s="60"/>
      <c r="B74" s="61"/>
      <c r="C74" s="61"/>
      <c r="D74" s="61"/>
      <c r="E74" s="62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3"/>
      <c r="T74" s="8"/>
      <c r="U74" s="1"/>
    </row>
    <row r="75" spans="1:34" ht="15.75" thickBot="1">
      <c r="A75" s="64" t="s">
        <v>53</v>
      </c>
      <c r="B75" s="65"/>
      <c r="C75" s="65"/>
      <c r="D75" s="65"/>
      <c r="E75" s="66">
        <f>E64+E73</f>
        <v>48.199999999999996</v>
      </c>
      <c r="F75" s="61"/>
      <c r="G75" s="61"/>
      <c r="H75" s="61"/>
      <c r="I75" s="61"/>
      <c r="J75" s="61"/>
      <c r="K75" s="61"/>
      <c r="L75" s="61"/>
      <c r="M75" s="67">
        <f t="shared" ref="M75:R75" si="5">M64</f>
        <v>346.72980000000001</v>
      </c>
      <c r="N75" s="67">
        <f t="shared" si="5"/>
        <v>346.72980000000001</v>
      </c>
      <c r="O75" s="67">
        <f t="shared" si="5"/>
        <v>0</v>
      </c>
      <c r="P75" s="67">
        <f t="shared" si="5"/>
        <v>0</v>
      </c>
      <c r="Q75" s="67">
        <f t="shared" si="5"/>
        <v>0</v>
      </c>
      <c r="R75" s="67">
        <f t="shared" si="5"/>
        <v>0</v>
      </c>
      <c r="S75" s="63"/>
      <c r="T75" s="8"/>
      <c r="U75" s="1"/>
    </row>
    <row r="78" spans="1:34">
      <c r="U78" s="160" t="s">
        <v>150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</row>
    <row r="79" spans="1:34">
      <c r="U79" s="187" t="s">
        <v>57</v>
      </c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</row>
    <row r="80" spans="1:34" ht="15.75" thickBot="1">
      <c r="U80" s="188" t="s">
        <v>58</v>
      </c>
      <c r="V80" s="188"/>
      <c r="W80" s="188"/>
      <c r="X80" s="188"/>
      <c r="Y80" s="188"/>
      <c r="Z80" s="188"/>
      <c r="AA80" s="1"/>
      <c r="AB80" s="189" t="s">
        <v>59</v>
      </c>
      <c r="AC80" s="189"/>
      <c r="AD80" s="189"/>
      <c r="AE80" s="1"/>
      <c r="AF80" s="157" t="s">
        <v>60</v>
      </c>
      <c r="AG80" s="157"/>
      <c r="AH80" s="157"/>
    </row>
    <row r="81" spans="21:34" ht="15.75" thickBot="1">
      <c r="U81" s="192" t="s">
        <v>61</v>
      </c>
      <c r="V81" s="161" t="s">
        <v>62</v>
      </c>
      <c r="W81" s="161" t="s">
        <v>63</v>
      </c>
      <c r="X81" s="161" t="s">
        <v>64</v>
      </c>
      <c r="Y81" s="161" t="s">
        <v>65</v>
      </c>
      <c r="Z81" s="154"/>
      <c r="AA81" s="1"/>
      <c r="AB81" s="190"/>
      <c r="AC81" s="190"/>
      <c r="AD81" s="190"/>
      <c r="AE81" s="1"/>
      <c r="AF81" s="191"/>
      <c r="AG81" s="191"/>
      <c r="AH81" s="191"/>
    </row>
    <row r="82" spans="21:34" ht="24.75" thickBot="1">
      <c r="U82" s="193"/>
      <c r="V82" s="163"/>
      <c r="W82" s="163"/>
      <c r="X82" s="163"/>
      <c r="Y82" s="42" t="s">
        <v>66</v>
      </c>
      <c r="Z82" s="43" t="s">
        <v>67</v>
      </c>
      <c r="AA82" s="1"/>
      <c r="AB82" s="11" t="s">
        <v>68</v>
      </c>
      <c r="AC82" s="12" t="s">
        <v>69</v>
      </c>
      <c r="AD82" s="13" t="s">
        <v>64</v>
      </c>
      <c r="AE82" s="1"/>
      <c r="AF82" s="68" t="s">
        <v>70</v>
      </c>
      <c r="AG82" s="59" t="s">
        <v>69</v>
      </c>
      <c r="AH82" s="48" t="s">
        <v>64</v>
      </c>
    </row>
    <row r="83" spans="21:34" ht="15.75" thickBot="1">
      <c r="U83" s="69">
        <v>1</v>
      </c>
      <c r="V83" s="59">
        <v>2</v>
      </c>
      <c r="W83" s="59">
        <v>3</v>
      </c>
      <c r="X83" s="59">
        <v>4</v>
      </c>
      <c r="Y83" s="59">
        <v>5</v>
      </c>
      <c r="Z83" s="48">
        <v>6</v>
      </c>
      <c r="AA83" s="1"/>
      <c r="AB83" s="69">
        <v>1</v>
      </c>
      <c r="AC83" s="59">
        <v>2</v>
      </c>
      <c r="AD83" s="48">
        <v>3</v>
      </c>
      <c r="AE83" s="1"/>
      <c r="AF83" s="70" t="s">
        <v>71</v>
      </c>
      <c r="AG83" s="71">
        <f>E64</f>
        <v>45.9</v>
      </c>
      <c r="AH83" s="72">
        <v>100</v>
      </c>
    </row>
    <row r="84" spans="21:34" ht="14.25" customHeight="1">
      <c r="U84" s="73">
        <v>1</v>
      </c>
      <c r="V84" s="74" t="s">
        <v>72</v>
      </c>
      <c r="W84" s="75"/>
      <c r="X84" s="76"/>
      <c r="Y84" s="75">
        <f>Y85+Y87</f>
        <v>346.72980000000001</v>
      </c>
      <c r="Z84" s="72"/>
      <c r="AA84" s="1"/>
      <c r="AB84" s="49" t="s">
        <v>73</v>
      </c>
      <c r="AC84" s="50"/>
      <c r="AD84" s="51"/>
      <c r="AE84" s="1"/>
      <c r="AF84" s="16" t="s">
        <v>74</v>
      </c>
      <c r="AG84" s="32"/>
      <c r="AH84" s="53"/>
    </row>
    <row r="85" spans="21:34" ht="14.25" customHeight="1">
      <c r="U85" s="52">
        <v>2</v>
      </c>
      <c r="V85" s="17" t="s">
        <v>75</v>
      </c>
      <c r="W85" s="77">
        <f>E64</f>
        <v>45.9</v>
      </c>
      <c r="X85" s="78">
        <v>100</v>
      </c>
      <c r="Y85" s="78">
        <f>N64</f>
        <v>346.72980000000001</v>
      </c>
      <c r="Z85" s="53"/>
      <c r="AA85" s="1"/>
      <c r="AB85" s="52" t="s">
        <v>76</v>
      </c>
      <c r="AC85" s="32"/>
      <c r="AD85" s="79"/>
      <c r="AE85" s="1"/>
      <c r="AF85" s="16" t="s">
        <v>77</v>
      </c>
      <c r="AG85" s="32"/>
      <c r="AH85" s="53"/>
    </row>
    <row r="86" spans="21:34" ht="14.25" customHeight="1">
      <c r="U86" s="52">
        <v>3</v>
      </c>
      <c r="V86" s="17" t="s">
        <v>78</v>
      </c>
      <c r="W86" s="78"/>
      <c r="X86" s="78"/>
      <c r="Y86" s="32"/>
      <c r="Z86" s="53"/>
      <c r="AA86" s="1"/>
      <c r="AB86" s="52" t="s">
        <v>79</v>
      </c>
      <c r="AC86" s="32">
        <f>E57</f>
        <v>1.4</v>
      </c>
      <c r="AD86" s="79">
        <f>AC86*100/AC108</f>
        <v>3.0501089324618733</v>
      </c>
      <c r="AE86" s="1"/>
      <c r="AF86" s="16" t="s">
        <v>80</v>
      </c>
      <c r="AG86" s="32"/>
      <c r="AH86" s="53"/>
    </row>
    <row r="87" spans="21:34" ht="14.25" customHeight="1">
      <c r="U87" s="52">
        <v>4</v>
      </c>
      <c r="V87" s="17" t="s">
        <v>81</v>
      </c>
      <c r="W87" s="78"/>
      <c r="X87" s="78"/>
      <c r="Y87" s="32"/>
      <c r="Z87" s="53"/>
      <c r="AA87" s="1"/>
      <c r="AB87" s="52" t="s">
        <v>82</v>
      </c>
      <c r="AC87" s="32"/>
      <c r="AD87" s="79"/>
      <c r="AE87" s="1"/>
      <c r="AF87" s="16" t="s">
        <v>83</v>
      </c>
      <c r="AG87" s="32"/>
      <c r="AH87" s="53"/>
    </row>
    <row r="88" spans="21:34" ht="14.25" customHeight="1">
      <c r="U88" s="52">
        <v>5</v>
      </c>
      <c r="V88" s="17" t="s">
        <v>84</v>
      </c>
      <c r="W88" s="78"/>
      <c r="X88" s="78"/>
      <c r="Y88" s="32"/>
      <c r="Z88" s="53"/>
      <c r="AA88" s="1"/>
      <c r="AB88" s="52" t="s">
        <v>85</v>
      </c>
      <c r="AC88" s="32"/>
      <c r="AD88" s="79"/>
      <c r="AE88" s="1"/>
      <c r="AF88" s="16" t="s">
        <v>86</v>
      </c>
      <c r="AG88" s="32"/>
      <c r="AH88" s="53"/>
    </row>
    <row r="89" spans="21:34" ht="14.25" customHeight="1" thickBot="1">
      <c r="U89" s="52">
        <v>6</v>
      </c>
      <c r="V89" s="17" t="s">
        <v>87</v>
      </c>
      <c r="W89" s="78"/>
      <c r="X89" s="78"/>
      <c r="Y89" s="32"/>
      <c r="Z89" s="53"/>
      <c r="AA89" s="1"/>
      <c r="AB89" s="52" t="s">
        <v>88</v>
      </c>
      <c r="AC89" s="32"/>
      <c r="AD89" s="79"/>
      <c r="AE89" s="1"/>
      <c r="AF89" s="54" t="s">
        <v>89</v>
      </c>
      <c r="AG89" s="55"/>
      <c r="AH89" s="56"/>
    </row>
    <row r="90" spans="21:34" ht="14.25" customHeight="1" thickBot="1">
      <c r="U90" s="52">
        <v>7</v>
      </c>
      <c r="V90" s="17" t="s">
        <v>89</v>
      </c>
      <c r="W90" s="78"/>
      <c r="X90" s="78"/>
      <c r="Y90" s="32"/>
      <c r="Z90" s="53"/>
      <c r="AA90" s="1"/>
      <c r="AB90" s="52" t="s">
        <v>90</v>
      </c>
      <c r="AC90" s="32"/>
      <c r="AD90" s="79"/>
      <c r="AE90" s="1"/>
      <c r="AF90" s="80" t="s">
        <v>91</v>
      </c>
      <c r="AG90" s="59"/>
      <c r="AH90" s="48"/>
    </row>
    <row r="91" spans="21:34" ht="14.25" customHeight="1">
      <c r="U91" s="52">
        <v>8</v>
      </c>
      <c r="V91" s="17" t="s">
        <v>92</v>
      </c>
      <c r="W91" s="81">
        <v>0</v>
      </c>
      <c r="X91" s="78">
        <v>0</v>
      </c>
      <c r="Y91" s="81">
        <f>Y92+Y98</f>
        <v>0</v>
      </c>
      <c r="Z91" s="53"/>
      <c r="AA91" s="1"/>
      <c r="AB91" s="52" t="s">
        <v>93</v>
      </c>
      <c r="AC91" s="32"/>
      <c r="AD91" s="79"/>
      <c r="AE91" s="1"/>
      <c r="AF91" s="7"/>
      <c r="AG91" s="1"/>
      <c r="AH91" s="1"/>
    </row>
    <row r="92" spans="21:34" ht="14.25" customHeight="1">
      <c r="U92" s="52">
        <v>9</v>
      </c>
      <c r="V92" s="17" t="s">
        <v>94</v>
      </c>
      <c r="W92" s="77"/>
      <c r="X92" s="78"/>
      <c r="Y92" s="78"/>
      <c r="Z92" s="53"/>
      <c r="AA92" s="1"/>
      <c r="AB92" s="52" t="s">
        <v>95</v>
      </c>
      <c r="AC92" s="32">
        <f>E21+E22+E31+E32+E33+E34+E48+E52+E55+E56+E26+E58+E59+E60+E27</f>
        <v>28.600000000000005</v>
      </c>
      <c r="AD92" s="79">
        <f>AC92*100/AC108</f>
        <v>62.309368191721134</v>
      </c>
      <c r="AE92" s="1"/>
      <c r="AF92" s="7"/>
      <c r="AG92" s="1"/>
      <c r="AH92" s="1"/>
    </row>
    <row r="93" spans="21:34" ht="14.25" customHeight="1">
      <c r="U93" s="52">
        <v>10</v>
      </c>
      <c r="V93" s="17" t="s">
        <v>96</v>
      </c>
      <c r="W93" s="78"/>
      <c r="X93" s="78"/>
      <c r="Y93" s="32"/>
      <c r="Z93" s="53"/>
      <c r="AA93" s="1"/>
      <c r="AB93" s="52" t="s">
        <v>97</v>
      </c>
      <c r="AC93" s="32">
        <f>E35+E36+E53+E40</f>
        <v>11.399999999999999</v>
      </c>
      <c r="AD93" s="79">
        <f>AC93*100/AC108</f>
        <v>24.836601307189536</v>
      </c>
      <c r="AE93" s="1"/>
      <c r="AF93" s="183" t="s">
        <v>98</v>
      </c>
      <c r="AG93" s="183"/>
      <c r="AH93" s="183"/>
    </row>
    <row r="94" spans="21:34" ht="14.25" customHeight="1" thickBot="1">
      <c r="U94" s="52">
        <v>11</v>
      </c>
      <c r="V94" s="17" t="s">
        <v>99</v>
      </c>
      <c r="W94" s="78"/>
      <c r="X94" s="78"/>
      <c r="Y94" s="32"/>
      <c r="Z94" s="53"/>
      <c r="AA94" s="1"/>
      <c r="AB94" s="52" t="s">
        <v>100</v>
      </c>
      <c r="AC94" s="32"/>
      <c r="AD94" s="79"/>
      <c r="AE94" s="1"/>
      <c r="AF94" s="7"/>
      <c r="AG94" s="1"/>
      <c r="AH94" s="1"/>
    </row>
    <row r="95" spans="21:34" ht="14.25" customHeight="1">
      <c r="U95" s="52">
        <v>12</v>
      </c>
      <c r="V95" s="17" t="s">
        <v>101</v>
      </c>
      <c r="W95" s="78"/>
      <c r="X95" s="78"/>
      <c r="Y95" s="32"/>
      <c r="Z95" s="53"/>
      <c r="AA95" s="1"/>
      <c r="AB95" s="52" t="s">
        <v>102</v>
      </c>
      <c r="AC95" s="32"/>
      <c r="AD95" s="79"/>
      <c r="AE95" s="1"/>
      <c r="AF95" s="73" t="s">
        <v>103</v>
      </c>
      <c r="AG95" s="76" t="s">
        <v>69</v>
      </c>
      <c r="AH95" s="72" t="s">
        <v>64</v>
      </c>
    </row>
    <row r="96" spans="21:34" ht="14.25" customHeight="1">
      <c r="U96" s="52">
        <v>13</v>
      </c>
      <c r="V96" s="17" t="s">
        <v>104</v>
      </c>
      <c r="W96" s="78"/>
      <c r="X96" s="78"/>
      <c r="Y96" s="78"/>
      <c r="Z96" s="53"/>
      <c r="AA96" s="1"/>
      <c r="AB96" s="52" t="s">
        <v>105</v>
      </c>
      <c r="AC96" s="32"/>
      <c r="AD96" s="79"/>
      <c r="AE96" s="1"/>
      <c r="AF96" s="16" t="s">
        <v>106</v>
      </c>
      <c r="AG96" s="78">
        <f>AG83</f>
        <v>45.9</v>
      </c>
      <c r="AH96" s="53">
        <v>100</v>
      </c>
    </row>
    <row r="97" spans="21:34" ht="14.25" customHeight="1" thickBot="1">
      <c r="U97" s="52">
        <v>14</v>
      </c>
      <c r="V97" s="17" t="s">
        <v>107</v>
      </c>
      <c r="W97" s="78"/>
      <c r="X97" s="78"/>
      <c r="Y97" s="32"/>
      <c r="Z97" s="53"/>
      <c r="AA97" s="1"/>
      <c r="AB97" s="52" t="s">
        <v>108</v>
      </c>
      <c r="AC97" s="32"/>
      <c r="AD97" s="79"/>
      <c r="AE97" s="1"/>
      <c r="AF97" s="54" t="s">
        <v>109</v>
      </c>
      <c r="AG97" s="55"/>
      <c r="AH97" s="56"/>
    </row>
    <row r="98" spans="21:34" ht="14.25" customHeight="1" thickBot="1">
      <c r="U98" s="52">
        <v>15</v>
      </c>
      <c r="V98" s="17" t="s">
        <v>110</v>
      </c>
      <c r="W98" s="77"/>
      <c r="X98" s="78"/>
      <c r="Y98" s="78"/>
      <c r="Z98" s="53"/>
      <c r="AA98" s="1"/>
      <c r="AB98" s="52" t="s">
        <v>111</v>
      </c>
      <c r="AC98" s="32">
        <f>E44</f>
        <v>1.6</v>
      </c>
      <c r="AD98" s="79">
        <f>AC98*100/AC108</f>
        <v>3.4858387799564268</v>
      </c>
      <c r="AE98" s="1"/>
      <c r="AF98" s="80" t="s">
        <v>91</v>
      </c>
      <c r="AG98" s="59"/>
      <c r="AH98" s="48"/>
    </row>
    <row r="99" spans="21:34" ht="14.25" customHeight="1">
      <c r="U99" s="52">
        <v>16</v>
      </c>
      <c r="V99" s="17" t="s">
        <v>112</v>
      </c>
      <c r="W99" s="78"/>
      <c r="X99" s="78"/>
      <c r="Y99" s="32"/>
      <c r="Z99" s="53"/>
      <c r="AA99" s="1"/>
      <c r="AB99" s="52" t="s">
        <v>113</v>
      </c>
      <c r="AC99" s="32">
        <f>E54</f>
        <v>2.9</v>
      </c>
      <c r="AD99" s="79">
        <f>AC99*100/AC108</f>
        <v>6.3180827886710231</v>
      </c>
      <c r="AE99" s="1"/>
      <c r="AF99" s="1"/>
      <c r="AG99" s="1"/>
      <c r="AH99" s="1"/>
    </row>
    <row r="100" spans="21:34" ht="14.25" customHeight="1" thickBot="1">
      <c r="U100" s="52">
        <v>17</v>
      </c>
      <c r="V100" s="17" t="s">
        <v>114</v>
      </c>
      <c r="W100" s="78"/>
      <c r="X100" s="78"/>
      <c r="Y100" s="32"/>
      <c r="Z100" s="53"/>
      <c r="AA100" s="1"/>
      <c r="AB100" s="52" t="s">
        <v>115</v>
      </c>
      <c r="AC100" s="32"/>
      <c r="AD100" s="53"/>
      <c r="AE100" s="1"/>
      <c r="AF100" s="184" t="s">
        <v>116</v>
      </c>
      <c r="AG100" s="184"/>
      <c r="AH100" s="184"/>
    </row>
    <row r="101" spans="21:34" ht="14.25" customHeight="1">
      <c r="U101" s="52">
        <v>18</v>
      </c>
      <c r="V101" s="17" t="s">
        <v>117</v>
      </c>
      <c r="W101" s="78"/>
      <c r="X101" s="78"/>
      <c r="Y101" s="32"/>
      <c r="Z101" s="53"/>
      <c r="AA101" s="1"/>
      <c r="AB101" s="52" t="s">
        <v>118</v>
      </c>
      <c r="AC101" s="32"/>
      <c r="AD101" s="53"/>
      <c r="AE101" s="1"/>
      <c r="AF101" s="73" t="s">
        <v>119</v>
      </c>
      <c r="AG101" s="76" t="s">
        <v>69</v>
      </c>
      <c r="AH101" s="72" t="s">
        <v>64</v>
      </c>
    </row>
    <row r="102" spans="21:34" ht="14.25" customHeight="1">
      <c r="U102" s="52">
        <v>19</v>
      </c>
      <c r="V102" s="17" t="s">
        <v>120</v>
      </c>
      <c r="W102" s="78"/>
      <c r="X102" s="78"/>
      <c r="Y102" s="32"/>
      <c r="Z102" s="53"/>
      <c r="AA102" s="1"/>
      <c r="AB102" s="52" t="s">
        <v>121</v>
      </c>
      <c r="AC102" s="32"/>
      <c r="AD102" s="53"/>
      <c r="AE102" s="1"/>
      <c r="AF102" s="82" t="s">
        <v>122</v>
      </c>
      <c r="AG102" s="83"/>
      <c r="AH102" s="84"/>
    </row>
    <row r="103" spans="21:34" ht="14.25" customHeight="1">
      <c r="U103" s="52">
        <v>20</v>
      </c>
      <c r="V103" s="17" t="s">
        <v>123</v>
      </c>
      <c r="W103" s="78"/>
      <c r="X103" s="78"/>
      <c r="Y103" s="32"/>
      <c r="Z103" s="53"/>
      <c r="AA103" s="1"/>
      <c r="AB103" s="52" t="s">
        <v>124</v>
      </c>
      <c r="AC103" s="32"/>
      <c r="AD103" s="53"/>
      <c r="AE103" s="1"/>
      <c r="AF103" s="52" t="s">
        <v>125</v>
      </c>
      <c r="AG103" s="78">
        <f>W108</f>
        <v>45.9</v>
      </c>
      <c r="AH103" s="53">
        <v>100</v>
      </c>
    </row>
    <row r="104" spans="21:34" ht="14.25" customHeight="1">
      <c r="U104" s="52">
        <v>21</v>
      </c>
      <c r="V104" s="17" t="s">
        <v>126</v>
      </c>
      <c r="W104" s="78"/>
      <c r="X104" s="78"/>
      <c r="Y104" s="32"/>
      <c r="Z104" s="53"/>
      <c r="AA104" s="1"/>
      <c r="AB104" s="52" t="s">
        <v>127</v>
      </c>
      <c r="AC104" s="32"/>
      <c r="AD104" s="53"/>
      <c r="AE104" s="1"/>
      <c r="AF104" s="52" t="s">
        <v>128</v>
      </c>
      <c r="AG104" s="32"/>
      <c r="AH104" s="53"/>
    </row>
    <row r="105" spans="21:34" ht="14.25" customHeight="1" thickBot="1">
      <c r="U105" s="52">
        <v>22</v>
      </c>
      <c r="V105" s="17" t="s">
        <v>129</v>
      </c>
      <c r="W105" s="78"/>
      <c r="X105" s="78"/>
      <c r="Y105" s="32"/>
      <c r="Z105" s="53"/>
      <c r="AA105" s="1"/>
      <c r="AB105" s="52" t="s">
        <v>130</v>
      </c>
      <c r="AC105" s="32"/>
      <c r="AD105" s="53"/>
      <c r="AE105" s="1"/>
      <c r="AF105" s="85" t="s">
        <v>131</v>
      </c>
      <c r="AG105" s="55"/>
      <c r="AH105" s="56"/>
    </row>
    <row r="106" spans="21:34" ht="14.25" customHeight="1" thickBot="1">
      <c r="U106" s="52">
        <v>23</v>
      </c>
      <c r="V106" s="17" t="s">
        <v>132</v>
      </c>
      <c r="W106" s="78"/>
      <c r="X106" s="78"/>
      <c r="Y106" s="32"/>
      <c r="Z106" s="53"/>
      <c r="AA106" s="1"/>
      <c r="AB106" s="52" t="s">
        <v>133</v>
      </c>
      <c r="AC106" s="32"/>
      <c r="AD106" s="53"/>
      <c r="AE106" s="1"/>
      <c r="AF106" s="80" t="s">
        <v>91</v>
      </c>
      <c r="AG106" s="47">
        <f>AG103+AG105</f>
        <v>45.9</v>
      </c>
      <c r="AH106" s="47">
        <f>AH103+AH105</f>
        <v>100</v>
      </c>
    </row>
    <row r="107" spans="21:34" ht="14.25" customHeight="1" thickBot="1">
      <c r="U107" s="85">
        <v>24</v>
      </c>
      <c r="V107" s="86" t="s">
        <v>89</v>
      </c>
      <c r="W107" s="87"/>
      <c r="X107" s="78"/>
      <c r="Y107" s="88"/>
      <c r="Z107" s="56"/>
      <c r="AA107" s="1"/>
      <c r="AB107" s="85" t="s">
        <v>134</v>
      </c>
      <c r="AC107" s="55"/>
      <c r="AD107" s="56"/>
      <c r="AE107" s="1"/>
      <c r="AF107" s="1"/>
      <c r="AG107" s="1"/>
      <c r="AH107" s="1"/>
    </row>
    <row r="108" spans="21:34" ht="14.25" customHeight="1" thickBot="1">
      <c r="U108" s="185" t="s">
        <v>91</v>
      </c>
      <c r="V108" s="186"/>
      <c r="W108" s="47">
        <f>W85+W86+W87+W88+W89+W90+W91+W92+W93+W94+W95+W96+W97+W98+W99+W100+W101+W102+W103+W104+W105+W106+W107</f>
        <v>45.9</v>
      </c>
      <c r="X108" s="47">
        <f>X85+X86+X87+X88+X89+X90+X91+X92+X93+X94+X95+X96+X97+X98+X99+X100+X101+X102+X103+X104+X105+X106+X107</f>
        <v>100</v>
      </c>
      <c r="Y108" s="47">
        <f>Y85+Y87+Y92+Y98</f>
        <v>346.72980000000001</v>
      </c>
      <c r="Z108" s="47">
        <f>Z92</f>
        <v>0</v>
      </c>
      <c r="AA108" s="1"/>
      <c r="AB108" s="80" t="s">
        <v>91</v>
      </c>
      <c r="AC108" s="47">
        <f>SUM(AC84:AC107)</f>
        <v>45.900000000000006</v>
      </c>
      <c r="AD108" s="47">
        <f>SUM(AD84:AD107)</f>
        <v>99.999999999999986</v>
      </c>
      <c r="AE108" s="1"/>
      <c r="AF108" s="1"/>
      <c r="AG108" s="1"/>
      <c r="AH108" s="1"/>
    </row>
    <row r="109" spans="21:34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1:34" ht="15.75" customHeight="1">
      <c r="U110" s="1"/>
      <c r="V110" s="1"/>
      <c r="W110" s="176" t="s">
        <v>141</v>
      </c>
      <c r="X110" s="176"/>
      <c r="Y110" s="176"/>
      <c r="Z110" s="176"/>
      <c r="AA110" s="176"/>
      <c r="AB110" s="176"/>
      <c r="AC110" s="176"/>
      <c r="AD110" s="176"/>
      <c r="AE110" s="176"/>
      <c r="AF110" s="1"/>
      <c r="AG110" s="1"/>
      <c r="AH110" s="1"/>
    </row>
    <row r="111" spans="21:34" ht="11.25" customHeight="1">
      <c r="U111" s="1"/>
      <c r="V111" s="1"/>
      <c r="W111" s="92"/>
      <c r="X111" s="92"/>
      <c r="Y111" s="92"/>
      <c r="Z111" s="92"/>
      <c r="AA111" s="92"/>
      <c r="AB111" s="92"/>
      <c r="AC111" s="92"/>
      <c r="AD111" s="92"/>
      <c r="AE111" s="92"/>
      <c r="AF111" s="1"/>
      <c r="AG111" s="1"/>
      <c r="AH111" s="1"/>
    </row>
    <row r="112" spans="21:34" ht="12" customHeight="1">
      <c r="W112" s="176" t="s">
        <v>55</v>
      </c>
      <c r="X112" s="176"/>
      <c r="Y112" s="176"/>
      <c r="Z112" s="176"/>
      <c r="AA112" s="176"/>
      <c r="AB112" s="176"/>
      <c r="AC112" s="176"/>
      <c r="AD112" s="176"/>
      <c r="AE112" s="176"/>
      <c r="AF112" s="159"/>
      <c r="AG112" s="159"/>
      <c r="AH112" s="159"/>
    </row>
    <row r="113" spans="21:34" ht="15" customHeight="1">
      <c r="W113" s="90"/>
      <c r="X113" s="90"/>
      <c r="Y113" s="90"/>
      <c r="Z113" s="90"/>
      <c r="AA113" s="90"/>
      <c r="AB113" s="90"/>
      <c r="AC113" s="90"/>
      <c r="AD113" s="90"/>
      <c r="AE113" s="90"/>
      <c r="AF113" s="4"/>
      <c r="AG113" s="4"/>
      <c r="AH113" s="4"/>
    </row>
    <row r="114" spans="21:34">
      <c r="U114" s="160" t="s">
        <v>56</v>
      </c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</row>
    <row r="115" spans="21:34" ht="13.5" customHeight="1">
      <c r="U115" s="187" t="s">
        <v>135</v>
      </c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</row>
    <row r="116" spans="21:34" ht="15.75" thickBot="1">
      <c r="U116" s="184" t="s">
        <v>58</v>
      </c>
      <c r="V116" s="184"/>
      <c r="W116" s="184"/>
      <c r="X116" s="184"/>
      <c r="Y116" s="184"/>
      <c r="Z116" s="184"/>
      <c r="AA116" s="1"/>
      <c r="AB116" s="196" t="s">
        <v>59</v>
      </c>
      <c r="AC116" s="196"/>
      <c r="AD116" s="196"/>
      <c r="AE116" s="1"/>
      <c r="AF116" s="157" t="s">
        <v>60</v>
      </c>
      <c r="AG116" s="157"/>
      <c r="AH116" s="157"/>
    </row>
    <row r="117" spans="21:34" ht="11.25" customHeight="1" thickBot="1">
      <c r="U117" s="192" t="s">
        <v>61</v>
      </c>
      <c r="V117" s="161" t="s">
        <v>62</v>
      </c>
      <c r="W117" s="161" t="s">
        <v>63</v>
      </c>
      <c r="X117" s="161" t="s">
        <v>64</v>
      </c>
      <c r="Y117" s="161" t="s">
        <v>65</v>
      </c>
      <c r="Z117" s="154"/>
      <c r="AA117" s="1"/>
      <c r="AB117" s="197"/>
      <c r="AC117" s="197"/>
      <c r="AD117" s="197"/>
      <c r="AE117" s="1"/>
      <c r="AF117" s="191"/>
      <c r="AG117" s="191"/>
      <c r="AH117" s="191"/>
    </row>
    <row r="118" spans="21:34" ht="20.25" customHeight="1" thickBot="1">
      <c r="U118" s="193"/>
      <c r="V118" s="163"/>
      <c r="W118" s="163"/>
      <c r="X118" s="163"/>
      <c r="Y118" s="42" t="s">
        <v>66</v>
      </c>
      <c r="Z118" s="43" t="s">
        <v>67</v>
      </c>
      <c r="AA118" s="1"/>
      <c r="AB118" s="11" t="s">
        <v>68</v>
      </c>
      <c r="AC118" s="12" t="s">
        <v>69</v>
      </c>
      <c r="AD118" s="13" t="s">
        <v>64</v>
      </c>
      <c r="AE118" s="1"/>
      <c r="AF118" s="68" t="s">
        <v>70</v>
      </c>
      <c r="AG118" s="59" t="s">
        <v>69</v>
      </c>
      <c r="AH118" s="48" t="s">
        <v>64</v>
      </c>
    </row>
    <row r="119" spans="21:34" ht="15.75" thickBot="1">
      <c r="U119" s="69">
        <v>1</v>
      </c>
      <c r="V119" s="59">
        <v>2</v>
      </c>
      <c r="W119" s="59">
        <v>3</v>
      </c>
      <c r="X119" s="59">
        <v>4</v>
      </c>
      <c r="Y119" s="59">
        <v>5</v>
      </c>
      <c r="Z119" s="48">
        <v>6</v>
      </c>
      <c r="AA119" s="1"/>
      <c r="AB119" s="69">
        <v>1</v>
      </c>
      <c r="AC119" s="59">
        <v>2</v>
      </c>
      <c r="AD119" s="48">
        <v>3</v>
      </c>
      <c r="AE119" s="1"/>
      <c r="AF119" s="70" t="s">
        <v>71</v>
      </c>
      <c r="AG119" s="71">
        <f>W144</f>
        <v>2.2999999999999998</v>
      </c>
      <c r="AH119" s="72">
        <v>100</v>
      </c>
    </row>
    <row r="120" spans="21:34" ht="14.25" customHeight="1">
      <c r="U120" s="73">
        <v>1</v>
      </c>
      <c r="V120" s="74" t="s">
        <v>72</v>
      </c>
      <c r="W120" s="75"/>
      <c r="X120" s="76"/>
      <c r="Y120" s="76"/>
      <c r="Z120" s="72"/>
      <c r="AA120" s="1"/>
      <c r="AB120" s="49" t="s">
        <v>73</v>
      </c>
      <c r="AC120" s="50"/>
      <c r="AD120" s="51"/>
      <c r="AE120" s="1"/>
      <c r="AF120" s="16" t="s">
        <v>74</v>
      </c>
      <c r="AG120" s="32"/>
      <c r="AH120" s="53"/>
    </row>
    <row r="121" spans="21:34" ht="14.25" customHeight="1">
      <c r="U121" s="52">
        <v>2</v>
      </c>
      <c r="V121" s="17" t="s">
        <v>75</v>
      </c>
      <c r="W121" s="77"/>
      <c r="X121" s="78"/>
      <c r="Y121" s="78"/>
      <c r="Z121" s="53"/>
      <c r="AA121" s="1"/>
      <c r="AB121" s="52" t="s">
        <v>76</v>
      </c>
      <c r="AC121" s="32"/>
      <c r="AD121" s="79"/>
      <c r="AE121" s="1"/>
      <c r="AF121" s="16" t="s">
        <v>77</v>
      </c>
      <c r="AG121" s="32"/>
      <c r="AH121" s="53"/>
    </row>
    <row r="122" spans="21:34" ht="14.25" customHeight="1">
      <c r="U122" s="52">
        <v>3</v>
      </c>
      <c r="V122" s="17" t="s">
        <v>78</v>
      </c>
      <c r="W122" s="78"/>
      <c r="X122" s="78"/>
      <c r="Y122" s="32"/>
      <c r="Z122" s="53"/>
      <c r="AA122" s="1"/>
      <c r="AB122" s="52" t="s">
        <v>79</v>
      </c>
      <c r="AC122" s="32"/>
      <c r="AD122" s="79"/>
      <c r="AE122" s="1"/>
      <c r="AF122" s="16" t="s">
        <v>136</v>
      </c>
      <c r="AG122" s="32"/>
      <c r="AH122" s="53"/>
    </row>
    <row r="123" spans="21:34" ht="14.25" customHeight="1">
      <c r="U123" s="52">
        <v>4</v>
      </c>
      <c r="V123" s="17" t="s">
        <v>81</v>
      </c>
      <c r="W123" s="78"/>
      <c r="X123" s="78"/>
      <c r="Y123" s="32"/>
      <c r="Z123" s="53"/>
      <c r="AA123" s="1"/>
      <c r="AB123" s="52" t="s">
        <v>82</v>
      </c>
      <c r="AC123" s="32"/>
      <c r="AD123" s="79"/>
      <c r="AE123" s="1"/>
      <c r="AF123" s="16" t="s">
        <v>83</v>
      </c>
      <c r="AG123" s="32"/>
      <c r="AH123" s="53"/>
    </row>
    <row r="124" spans="21:34" ht="14.25" customHeight="1">
      <c r="U124" s="52">
        <v>5</v>
      </c>
      <c r="V124" s="17" t="s">
        <v>84</v>
      </c>
      <c r="W124" s="78"/>
      <c r="X124" s="78"/>
      <c r="Y124" s="32"/>
      <c r="Z124" s="53"/>
      <c r="AA124" s="1"/>
      <c r="AB124" s="52" t="s">
        <v>85</v>
      </c>
      <c r="AC124" s="32"/>
      <c r="AD124" s="79"/>
      <c r="AE124" s="1"/>
      <c r="AF124" s="16" t="s">
        <v>137</v>
      </c>
      <c r="AG124" s="32"/>
      <c r="AH124" s="53"/>
    </row>
    <row r="125" spans="21:34" ht="14.25" customHeight="1" thickBot="1">
      <c r="U125" s="52">
        <v>6</v>
      </c>
      <c r="V125" s="17" t="s">
        <v>87</v>
      </c>
      <c r="W125" s="78"/>
      <c r="X125" s="78"/>
      <c r="Y125" s="32"/>
      <c r="Z125" s="53"/>
      <c r="AA125" s="1"/>
      <c r="AB125" s="52" t="s">
        <v>88</v>
      </c>
      <c r="AC125" s="32"/>
      <c r="AD125" s="79"/>
      <c r="AE125" s="1"/>
      <c r="AF125" s="54" t="s">
        <v>89</v>
      </c>
      <c r="AG125" s="55"/>
      <c r="AH125" s="56"/>
    </row>
    <row r="126" spans="21:34" ht="14.25" customHeight="1" thickBot="1">
      <c r="U126" s="52">
        <v>7</v>
      </c>
      <c r="V126" s="17" t="s">
        <v>89</v>
      </c>
      <c r="W126" s="78"/>
      <c r="X126" s="78"/>
      <c r="Y126" s="32"/>
      <c r="Z126" s="53"/>
      <c r="AA126" s="1"/>
      <c r="AB126" s="52" t="s">
        <v>90</v>
      </c>
      <c r="AC126" s="32"/>
      <c r="AD126" s="79"/>
      <c r="AE126" s="1"/>
      <c r="AF126" s="80" t="s">
        <v>91</v>
      </c>
      <c r="AG126" s="59"/>
      <c r="AH126" s="48"/>
    </row>
    <row r="127" spans="21:34" ht="14.25" customHeight="1">
      <c r="U127" s="52">
        <v>8</v>
      </c>
      <c r="V127" s="17" t="s">
        <v>92</v>
      </c>
      <c r="W127" s="81"/>
      <c r="X127" s="78"/>
      <c r="Y127" s="32"/>
      <c r="Z127" s="53"/>
      <c r="AA127" s="1"/>
      <c r="AB127" s="52" t="s">
        <v>93</v>
      </c>
      <c r="AC127" s="32"/>
      <c r="AD127" s="79"/>
      <c r="AE127" s="1"/>
      <c r="AF127" s="7"/>
      <c r="AG127" s="1"/>
      <c r="AH127" s="1"/>
    </row>
    <row r="128" spans="21:34" ht="14.25" customHeight="1">
      <c r="U128" s="52">
        <v>9</v>
      </c>
      <c r="V128" s="17" t="s">
        <v>94</v>
      </c>
      <c r="W128" s="77"/>
      <c r="X128" s="78"/>
      <c r="Y128" s="78"/>
      <c r="Z128" s="53"/>
      <c r="AA128" s="1"/>
      <c r="AB128" s="52" t="s">
        <v>95</v>
      </c>
      <c r="AC128" s="32"/>
      <c r="AD128" s="79"/>
      <c r="AE128" s="1"/>
      <c r="AF128" s="7"/>
      <c r="AG128" s="1"/>
      <c r="AH128" s="1"/>
    </row>
    <row r="129" spans="21:34" ht="14.25" customHeight="1">
      <c r="U129" s="52">
        <v>10</v>
      </c>
      <c r="V129" s="17" t="s">
        <v>96</v>
      </c>
      <c r="W129" s="78"/>
      <c r="X129" s="78"/>
      <c r="Y129" s="32"/>
      <c r="Z129" s="53"/>
      <c r="AA129" s="1"/>
      <c r="AB129" s="52" t="s">
        <v>97</v>
      </c>
      <c r="AC129" s="32"/>
      <c r="AD129" s="79"/>
      <c r="AE129" s="1"/>
      <c r="AF129" s="183" t="s">
        <v>98</v>
      </c>
      <c r="AG129" s="183"/>
      <c r="AH129" s="183"/>
    </row>
    <row r="130" spans="21:34" ht="14.25" customHeight="1" thickBot="1">
      <c r="U130" s="52">
        <v>11</v>
      </c>
      <c r="V130" s="17" t="s">
        <v>99</v>
      </c>
      <c r="W130" s="78"/>
      <c r="X130" s="78"/>
      <c r="Y130" s="32"/>
      <c r="Z130" s="53"/>
      <c r="AA130" s="1"/>
      <c r="AB130" s="52" t="s">
        <v>100</v>
      </c>
      <c r="AC130" s="32"/>
      <c r="AD130" s="79"/>
      <c r="AE130" s="1"/>
      <c r="AF130" s="7"/>
      <c r="AG130" s="1"/>
      <c r="AH130" s="1"/>
    </row>
    <row r="131" spans="21:34" ht="14.25" customHeight="1">
      <c r="U131" s="52">
        <v>12</v>
      </c>
      <c r="V131" s="17" t="s">
        <v>101</v>
      </c>
      <c r="W131" s="78"/>
      <c r="X131" s="78"/>
      <c r="Y131" s="32"/>
      <c r="Z131" s="53"/>
      <c r="AA131" s="1"/>
      <c r="AB131" s="52" t="s">
        <v>102</v>
      </c>
      <c r="AC131" s="32"/>
      <c r="AD131" s="79"/>
      <c r="AE131" s="1"/>
      <c r="AF131" s="73" t="s">
        <v>103</v>
      </c>
      <c r="AG131" s="76" t="s">
        <v>69</v>
      </c>
      <c r="AH131" s="72" t="s">
        <v>64</v>
      </c>
    </row>
    <row r="132" spans="21:34" ht="14.25" customHeight="1">
      <c r="U132" s="52">
        <v>13</v>
      </c>
      <c r="V132" s="17" t="s">
        <v>104</v>
      </c>
      <c r="W132" s="78"/>
      <c r="X132" s="78"/>
      <c r="Y132" s="78"/>
      <c r="Z132" s="53"/>
      <c r="AA132" s="1"/>
      <c r="AB132" s="52" t="s">
        <v>105</v>
      </c>
      <c r="AC132" s="32"/>
      <c r="AD132" s="79"/>
      <c r="AE132" s="1"/>
      <c r="AF132" s="16" t="s">
        <v>106</v>
      </c>
      <c r="AG132" s="78"/>
      <c r="AH132" s="53"/>
    </row>
    <row r="133" spans="21:34" ht="14.25" customHeight="1" thickBot="1">
      <c r="U133" s="52">
        <v>14</v>
      </c>
      <c r="V133" s="17" t="s">
        <v>107</v>
      </c>
      <c r="W133" s="78"/>
      <c r="X133" s="78"/>
      <c r="Y133" s="32"/>
      <c r="Z133" s="53"/>
      <c r="AA133" s="1"/>
      <c r="AB133" s="52" t="s">
        <v>108</v>
      </c>
      <c r="AC133" s="32"/>
      <c r="AD133" s="79"/>
      <c r="AE133" s="1"/>
      <c r="AF133" s="54" t="s">
        <v>109</v>
      </c>
      <c r="AG133" s="55"/>
      <c r="AH133" s="56"/>
    </row>
    <row r="134" spans="21:34" ht="14.25" customHeight="1" thickBot="1">
      <c r="U134" s="52">
        <v>15</v>
      </c>
      <c r="V134" s="17" t="s">
        <v>110</v>
      </c>
      <c r="W134" s="77">
        <f>E70</f>
        <v>2.2999999999999998</v>
      </c>
      <c r="X134" s="78"/>
      <c r="Y134" s="78"/>
      <c r="Z134" s="53"/>
      <c r="AA134" s="1"/>
      <c r="AB134" s="52" t="s">
        <v>111</v>
      </c>
      <c r="AC134" s="32"/>
      <c r="AD134" s="79"/>
      <c r="AE134" s="1"/>
      <c r="AF134" s="80" t="s">
        <v>91</v>
      </c>
      <c r="AG134" s="59"/>
      <c r="AH134" s="48"/>
    </row>
    <row r="135" spans="21:34" ht="14.25" customHeight="1">
      <c r="U135" s="52">
        <v>16</v>
      </c>
      <c r="V135" s="17" t="s">
        <v>112</v>
      </c>
      <c r="W135" s="78"/>
      <c r="X135" s="78"/>
      <c r="Y135" s="32"/>
      <c r="Z135" s="53"/>
      <c r="AA135" s="1"/>
      <c r="AB135" s="52" t="s">
        <v>113</v>
      </c>
      <c r="AC135" s="32">
        <v>2.2999999999999998</v>
      </c>
      <c r="AD135" s="79">
        <f>AC135*100/AC144</f>
        <v>100</v>
      </c>
      <c r="AE135" s="1"/>
      <c r="AF135" s="1"/>
      <c r="AG135" s="1"/>
      <c r="AH135" s="1"/>
    </row>
    <row r="136" spans="21:34" ht="14.25" customHeight="1" thickBot="1">
      <c r="U136" s="52">
        <v>17</v>
      </c>
      <c r="V136" s="17" t="s">
        <v>138</v>
      </c>
      <c r="W136" s="78"/>
      <c r="X136" s="78"/>
      <c r="Y136" s="32"/>
      <c r="Z136" s="53"/>
      <c r="AA136" s="1"/>
      <c r="AB136" s="52" t="s">
        <v>115</v>
      </c>
      <c r="AC136" s="32"/>
      <c r="AD136" s="79"/>
      <c r="AE136" s="1"/>
      <c r="AF136" s="194" t="s">
        <v>116</v>
      </c>
      <c r="AG136" s="194"/>
      <c r="AH136" s="194"/>
    </row>
    <row r="137" spans="21:34" ht="14.25" customHeight="1">
      <c r="U137" s="52">
        <v>18</v>
      </c>
      <c r="V137" s="17" t="s">
        <v>117</v>
      </c>
      <c r="W137" s="78"/>
      <c r="X137" s="78"/>
      <c r="Y137" s="32"/>
      <c r="Z137" s="53"/>
      <c r="AA137" s="1"/>
      <c r="AB137" s="52" t="s">
        <v>118</v>
      </c>
      <c r="AC137" s="32"/>
      <c r="AD137" s="53"/>
      <c r="AE137" s="1"/>
      <c r="AF137" s="73" t="s">
        <v>119</v>
      </c>
      <c r="AG137" s="76" t="s">
        <v>69</v>
      </c>
      <c r="AH137" s="72" t="s">
        <v>64</v>
      </c>
    </row>
    <row r="138" spans="21:34" ht="14.25" customHeight="1">
      <c r="U138" s="52">
        <v>19</v>
      </c>
      <c r="V138" s="17" t="s">
        <v>120</v>
      </c>
      <c r="W138" s="78"/>
      <c r="X138" s="78"/>
      <c r="Y138" s="32"/>
      <c r="Z138" s="53"/>
      <c r="AA138" s="1"/>
      <c r="AB138" s="52" t="s">
        <v>121</v>
      </c>
      <c r="AC138" s="32"/>
      <c r="AD138" s="53"/>
      <c r="AE138" s="1"/>
      <c r="AF138" s="82" t="s">
        <v>139</v>
      </c>
      <c r="AG138" s="83"/>
      <c r="AH138" s="84"/>
    </row>
    <row r="139" spans="21:34" ht="14.25" customHeight="1">
      <c r="U139" s="52">
        <v>20</v>
      </c>
      <c r="V139" s="17" t="s">
        <v>123</v>
      </c>
      <c r="W139" s="78"/>
      <c r="X139" s="78"/>
      <c r="Y139" s="32"/>
      <c r="Z139" s="53"/>
      <c r="AA139" s="1"/>
      <c r="AB139" s="52" t="s">
        <v>124</v>
      </c>
      <c r="AC139" s="32"/>
      <c r="AD139" s="53"/>
      <c r="AE139" s="1"/>
      <c r="AF139" s="52" t="s">
        <v>125</v>
      </c>
      <c r="AG139" s="78"/>
      <c r="AH139" s="53"/>
    </row>
    <row r="140" spans="21:34" ht="14.25" customHeight="1">
      <c r="U140" s="52">
        <v>21</v>
      </c>
      <c r="V140" s="17" t="s">
        <v>126</v>
      </c>
      <c r="W140" s="78"/>
      <c r="X140" s="78"/>
      <c r="Y140" s="32"/>
      <c r="Z140" s="53"/>
      <c r="AA140" s="1"/>
      <c r="AB140" s="52" t="s">
        <v>127</v>
      </c>
      <c r="AC140" s="32"/>
      <c r="AD140" s="53"/>
      <c r="AE140" s="1"/>
      <c r="AF140" s="52" t="s">
        <v>140</v>
      </c>
      <c r="AG140" s="32"/>
      <c r="AH140" s="53"/>
    </row>
    <row r="141" spans="21:34" ht="14.25" customHeight="1" thickBot="1">
      <c r="U141" s="52">
        <v>22</v>
      </c>
      <c r="V141" s="17" t="s">
        <v>129</v>
      </c>
      <c r="W141" s="78"/>
      <c r="X141" s="78"/>
      <c r="Y141" s="32"/>
      <c r="Z141" s="53"/>
      <c r="AA141" s="1"/>
      <c r="AB141" s="52" t="s">
        <v>130</v>
      </c>
      <c r="AC141" s="32"/>
      <c r="AD141" s="53"/>
      <c r="AE141" s="1"/>
      <c r="AF141" s="85" t="s">
        <v>131</v>
      </c>
      <c r="AG141" s="55"/>
      <c r="AH141" s="56"/>
    </row>
    <row r="142" spans="21:34" ht="14.25" customHeight="1" thickBot="1">
      <c r="U142" s="52">
        <v>23</v>
      </c>
      <c r="V142" s="17" t="s">
        <v>132</v>
      </c>
      <c r="W142" s="78"/>
      <c r="X142" s="78"/>
      <c r="Y142" s="32"/>
      <c r="Z142" s="53"/>
      <c r="AA142" s="1"/>
      <c r="AB142" s="52" t="s">
        <v>133</v>
      </c>
      <c r="AC142" s="32"/>
      <c r="AD142" s="53"/>
      <c r="AE142" s="1"/>
      <c r="AF142" s="80" t="s">
        <v>91</v>
      </c>
      <c r="AG142" s="47">
        <f>AG139+AG141</f>
        <v>0</v>
      </c>
      <c r="AH142" s="47">
        <f>AH139+AH141</f>
        <v>0</v>
      </c>
    </row>
    <row r="143" spans="21:34" ht="14.25" customHeight="1" thickBot="1">
      <c r="U143" s="85">
        <v>24</v>
      </c>
      <c r="V143" s="86" t="s">
        <v>89</v>
      </c>
      <c r="W143" s="87"/>
      <c r="X143" s="78"/>
      <c r="Y143" s="88"/>
      <c r="Z143" s="56"/>
      <c r="AA143" s="1"/>
      <c r="AB143" s="85" t="s">
        <v>134</v>
      </c>
      <c r="AC143" s="55"/>
      <c r="AD143" s="56"/>
      <c r="AE143" s="1"/>
      <c r="AF143" s="1"/>
      <c r="AG143" s="1"/>
      <c r="AH143" s="1"/>
    </row>
    <row r="144" spans="21:34" ht="14.25" customHeight="1" thickBot="1">
      <c r="U144" s="185" t="s">
        <v>91</v>
      </c>
      <c r="V144" s="186"/>
      <c r="W144" s="47">
        <f>W121+W122+W123+W124+W125+W126+W127+W128+W129+W130+W131+W132+W133+W134+W135+W136+W137+W138+W139+W140+W141+W142+W143</f>
        <v>2.2999999999999998</v>
      </c>
      <c r="X144" s="47">
        <f>X121+X122+X123+X124+X125+X126+X127+X128+X129+X130+X131+X132+X133+X134+X135+X136+X137+X138+X139+X140+X141+X142+X143</f>
        <v>0</v>
      </c>
      <c r="Y144" s="47">
        <v>0</v>
      </c>
      <c r="Z144" s="47">
        <f>Z128</f>
        <v>0</v>
      </c>
      <c r="AA144" s="1"/>
      <c r="AB144" s="80" t="s">
        <v>91</v>
      </c>
      <c r="AC144" s="47">
        <f>SUM(AC120:AC143)</f>
        <v>2.2999999999999998</v>
      </c>
      <c r="AD144" s="89">
        <f>SUM(AD120:AD143)</f>
        <v>100</v>
      </c>
      <c r="AE144" s="1"/>
      <c r="AF144" s="1"/>
      <c r="AG144" s="1"/>
      <c r="AH144" s="1"/>
    </row>
    <row r="145" spans="21:34"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1:34" ht="8.25" customHeight="1"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21:34" ht="15.75">
      <c r="U147" s="1"/>
      <c r="V147" s="215" t="s">
        <v>141</v>
      </c>
      <c r="W147" s="215"/>
      <c r="X147" s="215"/>
      <c r="Y147" s="215"/>
      <c r="Z147" s="215"/>
      <c r="AA147" s="215"/>
      <c r="AB147" s="215"/>
      <c r="AC147" s="215"/>
      <c r="AD147" s="215"/>
      <c r="AE147" s="1"/>
      <c r="AF147" s="1"/>
      <c r="AG147" s="1"/>
      <c r="AH147" s="1"/>
    </row>
    <row r="148" spans="21:34" ht="13.5" customHeight="1">
      <c r="U148" s="1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"/>
      <c r="AF148" s="1"/>
      <c r="AG148" s="1"/>
      <c r="AH148" s="1"/>
    </row>
    <row r="149" spans="21:34" ht="15.75">
      <c r="U149" s="1"/>
      <c r="V149" s="215" t="s">
        <v>55</v>
      </c>
      <c r="W149" s="215"/>
      <c r="X149" s="215"/>
      <c r="Y149" s="215"/>
      <c r="Z149" s="215"/>
      <c r="AA149" s="215"/>
      <c r="AB149" s="215"/>
      <c r="AC149" s="215"/>
      <c r="AD149" s="215"/>
      <c r="AE149" s="1"/>
      <c r="AF149" s="1"/>
      <c r="AG149" s="1"/>
      <c r="AH149" s="1"/>
    </row>
  </sheetData>
  <mergeCells count="75">
    <mergeCell ref="A39:S39"/>
    <mergeCell ref="AF129:AH129"/>
    <mergeCell ref="AF136:AH136"/>
    <mergeCell ref="U144:V144"/>
    <mergeCell ref="U78:AH78"/>
    <mergeCell ref="U80:Z80"/>
    <mergeCell ref="AB80:AD81"/>
    <mergeCell ref="AF80:AH81"/>
    <mergeCell ref="U81:U82"/>
    <mergeCell ref="V81:V82"/>
    <mergeCell ref="V147:AD147"/>
    <mergeCell ref="AF93:AH93"/>
    <mergeCell ref="AF100:AH100"/>
    <mergeCell ref="U108:V108"/>
    <mergeCell ref="W110:AE110"/>
    <mergeCell ref="W112:AE112"/>
    <mergeCell ref="AF112:AH112"/>
    <mergeCell ref="Y117:Z117"/>
    <mergeCell ref="V149:AD149"/>
    <mergeCell ref="U114:AH114"/>
    <mergeCell ref="U115:AH115"/>
    <mergeCell ref="U116:Z116"/>
    <mergeCell ref="AB116:AD117"/>
    <mergeCell ref="AF116:AH117"/>
    <mergeCell ref="U117:U118"/>
    <mergeCell ref="V117:V118"/>
    <mergeCell ref="W117:W118"/>
    <mergeCell ref="X117:X118"/>
    <mergeCell ref="W81:W82"/>
    <mergeCell ref="X81:X82"/>
    <mergeCell ref="Y81:Z81"/>
    <mergeCell ref="I15:J15"/>
    <mergeCell ref="K15:K17"/>
    <mergeCell ref="L15:L17"/>
    <mergeCell ref="M15:R15"/>
    <mergeCell ref="U79:AH79"/>
    <mergeCell ref="A19:S19"/>
    <mergeCell ref="A20:S20"/>
    <mergeCell ref="F15:F17"/>
    <mergeCell ref="G15:G17"/>
    <mergeCell ref="A51:S51"/>
    <mergeCell ref="A65:S65"/>
    <mergeCell ref="A68:S68"/>
    <mergeCell ref="A69:S69"/>
    <mergeCell ref="A25:S25"/>
    <mergeCell ref="A30:S30"/>
    <mergeCell ref="A43:S43"/>
    <mergeCell ref="A47:S47"/>
    <mergeCell ref="M16:M17"/>
    <mergeCell ref="N16:R16"/>
    <mergeCell ref="A12:S12"/>
    <mergeCell ref="A13:S13"/>
    <mergeCell ref="A14:S14"/>
    <mergeCell ref="A15:A17"/>
    <mergeCell ref="B15:B17"/>
    <mergeCell ref="C15:C17"/>
    <mergeCell ref="D15:D17"/>
    <mergeCell ref="E15:E17"/>
    <mergeCell ref="L2:U2"/>
    <mergeCell ref="L3:U3"/>
    <mergeCell ref="Q5:S5"/>
    <mergeCell ref="A6:C6"/>
    <mergeCell ref="N6:S6"/>
    <mergeCell ref="A7:I7"/>
    <mergeCell ref="N7:S7"/>
    <mergeCell ref="N8:S8"/>
    <mergeCell ref="A9:F9"/>
    <mergeCell ref="N9:S9"/>
    <mergeCell ref="A10:S10"/>
    <mergeCell ref="H15:H17"/>
    <mergeCell ref="A11:S11"/>
    <mergeCell ref="A8:G8"/>
    <mergeCell ref="S15:S17"/>
    <mergeCell ref="I16:I17"/>
    <mergeCell ref="J16:J17"/>
  </mergeCells>
  <phoneticPr fontId="0" type="noConversion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User</cp:lastModifiedBy>
  <cp:lastPrinted>2017-04-05T09:57:51Z</cp:lastPrinted>
  <dcterms:created xsi:type="dcterms:W3CDTF">2017-03-15T07:12:45Z</dcterms:created>
  <dcterms:modified xsi:type="dcterms:W3CDTF">2017-07-03T12:18:45Z</dcterms:modified>
</cp:coreProperties>
</file>